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75" yWindow="0" windowWidth="15840" windowHeight="11700" tabRatio="817" firstSheet="5" activeTab="6"/>
  </bookViews>
  <sheets>
    <sheet name="1.인구추이" sheetId="1" r:id="rId1"/>
    <sheet name="2.읍면동 세대및인구" sheetId="2" r:id="rId2"/>
    <sheet name="3.행정구역별세대및인구" sheetId="3" r:id="rId3"/>
    <sheet name="4.연령(5세계급)및성별인구" sheetId="4" r:id="rId4"/>
    <sheet name="5.인구동태" sheetId="5" r:id="rId5"/>
    <sheet name="6.인구이동 " sheetId="6" r:id="rId6"/>
    <sheet name="6-1.읍.면.동별 인구이동" sheetId="7" r:id="rId7"/>
    <sheet name="7.외국인국적별등록현황" sheetId="8" r:id="rId8"/>
    <sheet name="8.외국인과의혼인" sheetId="9" r:id="rId9"/>
    <sheet name="9.사망원인별사망" sheetId="10" r:id="rId10"/>
    <sheet name="10.여성가구주현황" sheetId="11" r:id="rId11"/>
    <sheet name="11. 다문화 가구 및 가구원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1._접수우편물" localSheetId="2">#REF!</definedName>
    <definedName name="_1._접수우편물" localSheetId="3">#REF!</definedName>
    <definedName name="_1._접수우편물" localSheetId="4">#REF!</definedName>
    <definedName name="_1._접수우편물" localSheetId="8">#REF!</definedName>
    <definedName name="_1._접수우편물">#REF!</definedName>
    <definedName name="_2._배달우편물">'[3]배달물수'!$A$2</definedName>
    <definedName name="_3._우편세입" localSheetId="2">#REF!</definedName>
    <definedName name="_3._우편세입" localSheetId="3">#REF!</definedName>
    <definedName name="_3._우편세입" localSheetId="4">#REF!</definedName>
    <definedName name="_3._우편세입" localSheetId="8">#REF!</definedName>
    <definedName name="_3._우편세입">#REF!</definedName>
    <definedName name="1_저수지" localSheetId="2">#REF!</definedName>
    <definedName name="1_저수지" localSheetId="3">#REF!</definedName>
    <definedName name="1_저수지" localSheetId="4">#REF!</definedName>
    <definedName name="1_저수지" localSheetId="8">#REF!</definedName>
    <definedName name="1_저수지">#REF!</definedName>
    <definedName name="10_방조제" localSheetId="2">#REF!</definedName>
    <definedName name="10_방조제" localSheetId="3">#REF!</definedName>
    <definedName name="10_방조제" localSheetId="4">#REF!</definedName>
    <definedName name="10_방조제" localSheetId="8">#REF!</definedName>
    <definedName name="10_방조제">#REF!</definedName>
    <definedName name="2_양수장" localSheetId="2">#REF!</definedName>
    <definedName name="2_양수장" localSheetId="3">#REF!</definedName>
    <definedName name="2_양수장" localSheetId="4">#REF!</definedName>
    <definedName name="2_양수장" localSheetId="8">#REF!</definedName>
    <definedName name="2_양수장">#REF!</definedName>
    <definedName name="3_배수장" localSheetId="2">#REF!</definedName>
    <definedName name="3_배수장" localSheetId="3">#REF!</definedName>
    <definedName name="3_배수장" localSheetId="4">#REF!</definedName>
    <definedName name="3_배수장" localSheetId="8">#REF!</definedName>
    <definedName name="3_배수장">#REF!</definedName>
    <definedName name="4_양배수장" localSheetId="2">#REF!</definedName>
    <definedName name="4_양배수장" localSheetId="3">#REF!</definedName>
    <definedName name="4_양배수장" localSheetId="4">#REF!</definedName>
    <definedName name="4_양배수장" localSheetId="8">#REF!</definedName>
    <definedName name="4_양배수장">#REF!</definedName>
    <definedName name="5_취입보" localSheetId="2">#REF!</definedName>
    <definedName name="5_취입보" localSheetId="3">#REF!</definedName>
    <definedName name="5_취입보" localSheetId="4">#REF!</definedName>
    <definedName name="5_취입보" localSheetId="8">#REF!</definedName>
    <definedName name="5_취입보">#REF!</definedName>
    <definedName name="6_집수암거" localSheetId="2">#REF!</definedName>
    <definedName name="6_집수암거" localSheetId="3">#REF!</definedName>
    <definedName name="6_집수암거" localSheetId="4">#REF!</definedName>
    <definedName name="6_집수암거" localSheetId="8">#REF!</definedName>
    <definedName name="6_집수암거">#REF!</definedName>
    <definedName name="7_집수정" localSheetId="2">#REF!</definedName>
    <definedName name="7_집수정" localSheetId="3">#REF!</definedName>
    <definedName name="7_집수정" localSheetId="4">#REF!</definedName>
    <definedName name="7_집수정" localSheetId="8">#REF!</definedName>
    <definedName name="7_집수정">#REF!</definedName>
    <definedName name="8_대형관정" localSheetId="2">#REF!</definedName>
    <definedName name="8_대형관정" localSheetId="3">#REF!</definedName>
    <definedName name="8_대형관정" localSheetId="4">#REF!</definedName>
    <definedName name="8_대형관정" localSheetId="8">#REF!</definedName>
    <definedName name="8_대형관정">#REF!</definedName>
    <definedName name="9_소형관정" localSheetId="2">#REF!</definedName>
    <definedName name="9_소형관정" localSheetId="3">#REF!</definedName>
    <definedName name="9_소형관정" localSheetId="4">#REF!</definedName>
    <definedName name="9_소형관정" localSheetId="8">#REF!</definedName>
    <definedName name="9_소형관정">#REF!</definedName>
    <definedName name="a" localSheetId="2">#REF!</definedName>
    <definedName name="a" localSheetId="8">#REF!</definedName>
    <definedName name="a">#REF!</definedName>
    <definedName name="aaa" localSheetId="2">#REF!</definedName>
    <definedName name="aaa" localSheetId="3">#REF!</definedName>
    <definedName name="aaa" localSheetId="8">#REF!</definedName>
    <definedName name="aaa">#REF!</definedName>
    <definedName name="DataStateRange" localSheetId="2" hidden="1">'[15]총액조회신탁'!$A$5,'[15]총액조회신탁'!$A$7,'[15]총액조회신탁'!$A$34:$C$38,'[15]총액조회신탁'!$E$4,'[15]총액조회신탁'!$E$8,'[15]총액조회신탁'!$A$40:$A$41</definedName>
    <definedName name="DataStateRange" localSheetId="8" hidden="1">'[15]총액조회신탁'!$A$5,'[15]총액조회신탁'!$A$7,'[15]총액조회신탁'!$A$34:$C$38,'[15]총액조회신탁'!$E$4,'[15]총액조회신탁'!$E$8,'[15]총액조회신탁'!$A$40:$A$41</definedName>
    <definedName name="DataStateRange" hidden="1">'[15]총액조회신탁'!$A$5,'[15]총액조회신탁'!$A$7,'[15]총액조회신탁'!$A$34:$C$38,'[15]총액조회신탁'!$E$4,'[15]총액조회신탁'!$E$8,'[15]총액조회신탁'!$A$40:$A$41</definedName>
    <definedName name="_xlnm.Print_Area" localSheetId="11">'11. 다문화 가구 및 가구원'!$A$1:$H$16</definedName>
    <definedName name="_xlnm.Print_Area" localSheetId="2">'3.행정구역별세대및인구'!$A$1:$M$540</definedName>
    <definedName name="_xlnm.Print_Area" localSheetId="6">'6-1.읍.면.동별 인구이동'!$A$1:$AO$47</definedName>
    <definedName name="rnr">'[4]0110원본'!$A$1:$ET$32</definedName>
    <definedName name="s" localSheetId="2">#REF!</definedName>
    <definedName name="s" localSheetId="8">#REF!</definedName>
    <definedName name="s">#REF!</definedName>
    <definedName name="나._세입실적비교" localSheetId="2">#REF!</definedName>
    <definedName name="나._세입실적비교" localSheetId="3">#REF!</definedName>
    <definedName name="나._세입실적비교" localSheetId="4">#REF!</definedName>
    <definedName name="나._세입실적비교" localSheetId="8">#REF!</definedName>
    <definedName name="나._세입실적비교">#REF!</definedName>
    <definedName name="나._접수물량과_배달물량_비교">'[3]접수대배달'!$A$1</definedName>
    <definedName name="다._우편물량과_세입실적" localSheetId="2">#REF!</definedName>
    <definedName name="다._우편물량과_세입실적" localSheetId="3">#REF!</definedName>
    <definedName name="다._우편물량과_세입실적" localSheetId="4">#REF!</definedName>
    <definedName name="다._우편물량과_세입실적" localSheetId="8">#REF!</definedName>
    <definedName name="다._우편물량과_세입실적">#REF!</definedName>
    <definedName name="다._체신청별_접수물량">'[3]청별접수'!$A$1</definedName>
    <definedName name="라._종별_접수량_총괄">'[3]종별접수'!$A$1</definedName>
    <definedName name="라._체신청별_세입목표_대_실적" localSheetId="2">#REF!</definedName>
    <definedName name="라._체신청별_세입목표_대_실적" localSheetId="3">#REF!</definedName>
    <definedName name="라._체신청별_세입목표_대_실적" localSheetId="4">#REF!</definedName>
    <definedName name="라._체신청별_세입목표_대_실적" localSheetId="8">#REF!</definedName>
    <definedName name="라._체신청별_세입목표_대_실적">#REF!</definedName>
    <definedName name="마._종별_접수량_및_구성비__국내" localSheetId="2">#REF!</definedName>
    <definedName name="마._종별_접수량_및_구성비__국내" localSheetId="3">#REF!</definedName>
    <definedName name="마._종별_접수량_및_구성비__국내" localSheetId="4">#REF!</definedName>
    <definedName name="마._종별_접수량_및_구성비__국내" localSheetId="8">#REF!</definedName>
    <definedName name="마._종별_접수량_및_구성비__국내">#REF!</definedName>
    <definedName name="마._체신청별_전년대비_세입실적" localSheetId="2">#REF!</definedName>
    <definedName name="마._체신청별_전년대비_세입실적" localSheetId="3">#REF!</definedName>
    <definedName name="마._체신청별_전년대비_세입실적" localSheetId="4">#REF!</definedName>
    <definedName name="마._체신청별_전년대비_세입실적" localSheetId="8">#REF!</definedName>
    <definedName name="마._체신청별_전년대비_세입실적">#REF!</definedName>
    <definedName name="바._종별_접수량__국제" localSheetId="2">#REF!</definedName>
    <definedName name="바._종별_접수량__국제" localSheetId="3">#REF!</definedName>
    <definedName name="바._종별_접수량__국제" localSheetId="4">#REF!</definedName>
    <definedName name="바._종별_접수량__국제" localSheetId="8">#REF!</definedName>
    <definedName name="바._종별_접수량__국제">#REF!</definedName>
    <definedName name="바._항목별_세입실적">'[3]항목별세입'!$A$1</definedName>
    <definedName name="방조제" localSheetId="2">#REF!</definedName>
    <definedName name="방조제" localSheetId="8">#REF!</definedName>
    <definedName name="방조제">#REF!</definedName>
    <definedName name="사._국제특급우편물_접수실적__당월">'[3]국제특급'!$A$1</definedName>
    <definedName name="사._요금별·후납_우편물량">'[3]별후납'!$A$1</definedName>
    <definedName name="세입비1">'[5]0110원본'!$A$1:$ET$32</definedName>
    <definedName name="식료품" localSheetId="2">#REF!</definedName>
    <definedName name="식료품" localSheetId="8">#REF!</definedName>
    <definedName name="식료품">#REF!</definedName>
    <definedName name="ㅇㅇ">#REF!</definedName>
    <definedName name="ㅇㅇㅇㅇㅇ">#REF!</definedName>
    <definedName name="우편">#REF!</definedName>
    <definedName name="읍면" localSheetId="2">#REF!</definedName>
    <definedName name="읍면" localSheetId="8">#REF!</definedName>
    <definedName name="읍면">#REF!</definedName>
    <definedName name="읍면동" localSheetId="2">#REF!</definedName>
    <definedName name="읍면동" localSheetId="3">#REF!</definedName>
    <definedName name="읍면동" localSheetId="4">#REF!</definedName>
    <definedName name="읍면동" localSheetId="8">#REF!</definedName>
    <definedName name="읍면동">#REF!</definedName>
    <definedName name="이사분기" localSheetId="2">#REF!</definedName>
    <definedName name="이사분기" localSheetId="8">#REF!</definedName>
    <definedName name="이사분기">#REF!</definedName>
    <definedName name="인구이동" localSheetId="2">#REF!</definedName>
    <definedName name="인구이동" localSheetId="8">#REF!</definedName>
    <definedName name="인구이동">#REF!</definedName>
    <definedName name="일사분가" localSheetId="2">#REF!</definedName>
    <definedName name="일사분가" localSheetId="8">#REF!</definedName>
    <definedName name="일사분가">#REF!</definedName>
    <definedName name="일사분기" localSheetId="2">#REF!</definedName>
    <definedName name="일사분기" localSheetId="8">#REF!</definedName>
    <definedName name="일사분기">#REF!</definedName>
    <definedName name="자료제공" localSheetId="2">#REF!</definedName>
    <definedName name="자료제공" localSheetId="8">#REF!</definedName>
    <definedName name="자료제공">#REF!</definedName>
    <definedName name="자료제공__통계청_서산출장소__직__행정6급__성명__엄봉섭" localSheetId="1">#REF!</definedName>
    <definedName name="자료제공__통계청_서산출장소__직__행정6급__성명__엄봉섭" localSheetId="2">#REF!</definedName>
    <definedName name="자료제공__통계청_서산출장소__직__행정6급__성명__엄봉섭" localSheetId="3">#REF!</definedName>
    <definedName name="자료제공__통계청_서산출장소__직__행정6급__성명__엄봉섭" localSheetId="8">#REF!</definedName>
    <definedName name="자료제공__통계청_서산출장소__직__행정6급__성명__엄봉섭">#REF!</definedName>
    <definedName name="저수지" localSheetId="2">#REF!</definedName>
    <definedName name="저수지" localSheetId="8">#REF!</definedName>
    <definedName name="저수지">#REF!</definedName>
    <definedName name="접수종별">#REF!</definedName>
    <definedName name="하나" localSheetId="2">#REF!</definedName>
    <definedName name="하나" localSheetId="3">#REF!</definedName>
    <definedName name="하나" localSheetId="8">#REF!</definedName>
    <definedName name="하나">#REF!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M17" authorId="0">
      <text>
        <r>
          <rPr>
            <b/>
            <sz val="9"/>
            <color indexed="8"/>
            <rFont val="돋움"/>
            <family val="3"/>
          </rPr>
          <t>한국인수</t>
        </r>
        <r>
          <rPr>
            <b/>
            <sz val="9"/>
            <color indexed="8"/>
            <rFont val="Tahoma"/>
            <family val="2"/>
          </rPr>
          <t>/</t>
        </r>
        <r>
          <rPr>
            <b/>
            <sz val="9"/>
            <color indexed="8"/>
            <rFont val="돋움"/>
            <family val="3"/>
          </rPr>
          <t xml:space="preserve">세대수
</t>
        </r>
      </text>
    </comment>
  </commentList>
</comments>
</file>

<file path=xl/comments10.xml><?xml version="1.0" encoding="utf-8"?>
<comments xmlns="http://schemas.openxmlformats.org/spreadsheetml/2006/main">
  <authors>
    <author>user</author>
  </authors>
  <commentList>
    <comment ref="A3" authorId="0">
      <text>
        <r>
          <rPr>
            <b/>
            <sz val="9"/>
            <color indexed="8"/>
            <rFont val="돋움"/>
            <family val="3"/>
          </rPr>
          <t>보건</t>
        </r>
        <r>
          <rPr>
            <b/>
            <sz val="9"/>
            <color indexed="8"/>
            <rFont val="Tahoma"/>
            <family val="2"/>
          </rPr>
          <t>?</t>
        </r>
        <r>
          <rPr>
            <b/>
            <sz val="9"/>
            <color indexed="8"/>
            <rFont val="돋움"/>
            <family val="3"/>
          </rPr>
          <t>사회</t>
        </r>
        <r>
          <rPr>
            <b/>
            <sz val="9"/>
            <color indexed="8"/>
            <rFont val="Tahoma"/>
            <family val="2"/>
          </rPr>
          <t>?</t>
        </r>
        <r>
          <rPr>
            <b/>
            <sz val="9"/>
            <color indexed="8"/>
            <rFont val="돋움"/>
            <family val="3"/>
          </rPr>
          <t>복지</t>
        </r>
        <r>
          <rPr>
            <b/>
            <sz val="9"/>
            <color indexed="8"/>
            <rFont val="Tahoma"/>
            <family val="2"/>
          </rPr>
          <t xml:space="preserve"> &gt; </t>
        </r>
        <r>
          <rPr>
            <b/>
            <sz val="9"/>
            <color indexed="8"/>
            <rFont val="돋움"/>
            <family val="3"/>
          </rPr>
          <t>보건</t>
        </r>
        <r>
          <rPr>
            <b/>
            <sz val="9"/>
            <color indexed="8"/>
            <rFont val="Tahoma"/>
            <family val="2"/>
          </rPr>
          <t xml:space="preserve"> &gt; </t>
        </r>
        <r>
          <rPr>
            <b/>
            <sz val="9"/>
            <color indexed="8"/>
            <rFont val="돋움"/>
            <family val="3"/>
          </rPr>
          <t>사망원인시군구</t>
        </r>
        <r>
          <rPr>
            <b/>
            <sz val="9"/>
            <color indexed="8"/>
            <rFont val="Tahoma"/>
            <family val="2"/>
          </rPr>
          <t>/</t>
        </r>
        <r>
          <rPr>
            <b/>
            <sz val="9"/>
            <color indexed="8"/>
            <rFont val="돋움"/>
            <family val="3"/>
          </rPr>
          <t>사망원인</t>
        </r>
        <r>
          <rPr>
            <b/>
            <sz val="9"/>
            <color indexed="8"/>
            <rFont val="Tahoma"/>
            <family val="2"/>
          </rPr>
          <t>(50</t>
        </r>
        <r>
          <rPr>
            <b/>
            <sz val="9"/>
            <color indexed="8"/>
            <rFont val="돋움"/>
            <family val="3"/>
          </rPr>
          <t>항목</t>
        </r>
        <r>
          <rPr>
            <b/>
            <sz val="9"/>
            <color indexed="8"/>
            <rFont val="Tahoma"/>
            <family val="2"/>
          </rPr>
          <t>)/</t>
        </r>
        <r>
          <rPr>
            <b/>
            <sz val="9"/>
            <color indexed="8"/>
            <rFont val="돋움"/>
            <family val="3"/>
          </rPr>
          <t>성</t>
        </r>
        <r>
          <rPr>
            <b/>
            <sz val="9"/>
            <color indexed="8"/>
            <rFont val="Tahoma"/>
            <family val="2"/>
          </rPr>
          <t xml:space="preserve">/ </t>
        </r>
        <r>
          <rPr>
            <b/>
            <sz val="9"/>
            <color indexed="8"/>
            <rFont val="돋움"/>
            <family val="3"/>
          </rPr>
          <t>사망자수</t>
        </r>
      </text>
    </comment>
  </commentList>
</comments>
</file>

<file path=xl/comments11.xml><?xml version="1.0" encoding="utf-8"?>
<comments xmlns="http://schemas.openxmlformats.org/spreadsheetml/2006/main">
  <authors>
    <author>zetacore</author>
  </authors>
  <commentList>
    <comment ref="I3" authorId="0">
      <text>
        <r>
          <rPr>
            <sz val="9"/>
            <rFont val="돋움"/>
            <family val="3"/>
          </rPr>
          <t>국내통계</t>
        </r>
        <r>
          <rPr>
            <sz val="9"/>
            <rFont val="Tahoma"/>
            <family val="2"/>
          </rPr>
          <t>-</t>
        </r>
        <r>
          <rPr>
            <sz val="9"/>
            <rFont val="돋움"/>
            <family val="3"/>
          </rPr>
          <t>주제별통계</t>
        </r>
        <r>
          <rPr>
            <sz val="9"/>
            <rFont val="Tahoma"/>
            <family val="2"/>
          </rPr>
          <t>-</t>
        </r>
        <r>
          <rPr>
            <sz val="9"/>
            <rFont val="돋움"/>
            <family val="3"/>
          </rPr>
          <t>인구ㆍ가구</t>
        </r>
        <r>
          <rPr>
            <sz val="9"/>
            <rFont val="Tahoma"/>
            <family val="2"/>
          </rPr>
          <t>-</t>
        </r>
        <r>
          <rPr>
            <sz val="9"/>
            <rFont val="돋움"/>
            <family val="3"/>
          </rPr>
          <t>인구총조사</t>
        </r>
        <r>
          <rPr>
            <sz val="9"/>
            <rFont val="Tahoma"/>
            <family val="2"/>
          </rPr>
          <t>-</t>
        </r>
        <r>
          <rPr>
            <sz val="9"/>
            <rFont val="돋움"/>
            <family val="3"/>
          </rPr>
          <t>가구부분</t>
        </r>
        <r>
          <rPr>
            <sz val="9"/>
            <rFont val="Tahoma"/>
            <family val="2"/>
          </rPr>
          <t>-</t>
        </r>
        <r>
          <rPr>
            <sz val="9"/>
            <rFont val="돋움"/>
            <family val="3"/>
          </rPr>
          <t>총조사가구</t>
        </r>
        <r>
          <rPr>
            <sz val="9"/>
            <rFont val="Tahoma"/>
            <family val="2"/>
          </rPr>
          <t>(2015)-</t>
        </r>
        <r>
          <rPr>
            <sz val="9"/>
            <rFont val="돋움"/>
            <family val="3"/>
          </rPr>
          <t>전수</t>
        </r>
        <r>
          <rPr>
            <sz val="9"/>
            <rFont val="Tahoma"/>
            <family val="2"/>
          </rPr>
          <t>-</t>
        </r>
        <r>
          <rPr>
            <sz val="9"/>
            <rFont val="돋움"/>
            <family val="3"/>
          </rPr>
          <t>가구주의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성</t>
        </r>
        <r>
          <rPr>
            <sz val="9"/>
            <rFont val="Tahoma"/>
            <family val="2"/>
          </rPr>
          <t xml:space="preserve">, </t>
        </r>
        <r>
          <rPr>
            <sz val="9"/>
            <rFont val="돋움"/>
            <family val="3"/>
          </rPr>
          <t>연령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및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혼인상태별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가구</t>
        </r>
        <r>
          <rPr>
            <sz val="9"/>
            <rFont val="Tahoma"/>
            <family val="2"/>
          </rPr>
          <t>(</t>
        </r>
        <r>
          <rPr>
            <sz val="9"/>
            <rFont val="돋움"/>
            <family val="3"/>
          </rPr>
          <t>일반가구</t>
        </r>
        <r>
          <rPr>
            <sz val="9"/>
            <rFont val="Tahoma"/>
            <family val="2"/>
          </rPr>
          <t>)-</t>
        </r>
        <r>
          <rPr>
            <sz val="9"/>
            <rFont val="돋움"/>
            <family val="3"/>
          </rPr>
          <t>시군구</t>
        </r>
      </text>
    </comment>
  </commentList>
</comments>
</file>

<file path=xl/comments2.xml><?xml version="1.0" encoding="utf-8"?>
<comments xmlns="http://schemas.openxmlformats.org/spreadsheetml/2006/main">
  <authors>
    <author>user</author>
    <author>User</author>
  </authors>
  <commentList>
    <comment ref="K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외국인 민원지적과</t>
        </r>
      </text>
    </comment>
    <comment ref="L6" authorId="1">
      <text>
        <r>
          <rPr>
            <sz val="9"/>
            <rFont val="Tahoma"/>
            <family val="2"/>
          </rPr>
          <t>한국인수/세대수</t>
        </r>
      </text>
    </comment>
    <comment ref="O6" authorId="1">
      <text>
        <r>
          <rPr>
            <sz val="9"/>
            <rFont val="Tahoma"/>
            <family val="2"/>
          </rPr>
          <t>한국인수/면적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K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외국인 민원지적과</t>
        </r>
      </text>
    </comment>
    <comment ref="K5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외국인 민원지적과</t>
        </r>
      </text>
    </comment>
    <comment ref="K9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외국인 민원지적과</t>
        </r>
      </text>
    </comment>
    <comment ref="K13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외국인 민원지적과</t>
        </r>
      </text>
    </comment>
    <comment ref="K17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외국인 민원지적과</t>
        </r>
      </text>
    </comment>
    <comment ref="K22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외국인 민원지적과</t>
        </r>
      </text>
    </comment>
    <comment ref="K26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외국인 민원지적과</t>
        </r>
      </text>
    </comment>
    <comment ref="K30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외국인 민원지적과</t>
        </r>
      </text>
    </comment>
    <comment ref="K35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외국인 민원지적과</t>
        </r>
      </text>
    </comment>
    <comment ref="K39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외국인 민원지적과</t>
        </r>
      </text>
    </comment>
    <comment ref="K44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외국인 민원지적과</t>
        </r>
      </text>
    </comment>
    <comment ref="K49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외국인 민원지적과</t>
        </r>
      </text>
    </comment>
  </commentList>
</comments>
</file>

<file path=xl/comments4.xml><?xml version="1.0" encoding="utf-8"?>
<comments xmlns="http://schemas.openxmlformats.org/spreadsheetml/2006/main">
  <authors>
    <author>Boryeong</author>
  </authors>
  <commentList>
    <comment ref="G9" authorId="0">
      <text>
        <r>
          <rPr>
            <b/>
            <sz val="9"/>
            <rFont val="굴림"/>
            <family val="3"/>
          </rPr>
          <t>계산식 매년수정</t>
        </r>
      </text>
    </comment>
    <comment ref="G42" authorId="0">
      <text>
        <r>
          <rPr>
            <sz val="9"/>
            <rFont val="굴림"/>
            <family val="3"/>
          </rPr>
          <t xml:space="preserve">계산식 매년수정
</t>
        </r>
      </text>
    </comment>
    <comment ref="C9" authorId="0">
      <text>
        <r>
          <rPr>
            <b/>
            <sz val="9"/>
            <rFont val="굴림"/>
            <family val="3"/>
          </rPr>
          <t>계산식 매년수정</t>
        </r>
      </text>
    </comment>
    <comment ref="E9" authorId="0">
      <text>
        <r>
          <rPr>
            <b/>
            <sz val="9"/>
            <rFont val="굴림"/>
            <family val="3"/>
          </rPr>
          <t>계산식 매년수정</t>
        </r>
      </text>
    </comment>
    <comment ref="E42" authorId="0">
      <text>
        <r>
          <rPr>
            <sz val="9"/>
            <rFont val="굴림"/>
            <family val="3"/>
          </rPr>
          <t xml:space="preserve">계산식 매년수정
</t>
        </r>
      </text>
    </comment>
    <comment ref="C42" authorId="0">
      <text>
        <r>
          <rPr>
            <sz val="9"/>
            <rFont val="굴림"/>
            <family val="3"/>
          </rPr>
          <t xml:space="preserve">계산식 매년수정
</t>
        </r>
      </text>
    </comment>
    <comment ref="E74" authorId="0">
      <text>
        <r>
          <rPr>
            <sz val="9"/>
            <rFont val="굴림"/>
            <family val="3"/>
          </rPr>
          <t xml:space="preserve">계산식 매년수정
</t>
        </r>
      </text>
    </comment>
    <comment ref="C74" authorId="0">
      <text>
        <r>
          <rPr>
            <sz val="9"/>
            <rFont val="굴림"/>
            <family val="3"/>
          </rPr>
          <t xml:space="preserve">계산식 매년수정
</t>
        </r>
      </text>
    </comment>
    <comment ref="G10" authorId="0">
      <text>
        <r>
          <rPr>
            <sz val="9"/>
            <rFont val="굴림"/>
            <family val="3"/>
          </rPr>
          <t xml:space="preserve">계산식 매년수정
</t>
        </r>
      </text>
    </comment>
    <comment ref="I9" authorId="0">
      <text>
        <r>
          <rPr>
            <b/>
            <sz val="9"/>
            <rFont val="굴림"/>
            <family val="3"/>
          </rPr>
          <t>계산식 매년수정</t>
        </r>
      </text>
    </comment>
    <comment ref="I10" authorId="0">
      <text>
        <r>
          <rPr>
            <sz val="9"/>
            <rFont val="굴림"/>
            <family val="3"/>
          </rPr>
          <t xml:space="preserve">계산식 매년수정
</t>
        </r>
      </text>
    </comment>
    <comment ref="K42" authorId="0">
      <text>
        <r>
          <rPr>
            <sz val="9"/>
            <rFont val="굴림"/>
            <family val="3"/>
          </rPr>
          <t xml:space="preserve">계산식 매년수정
</t>
        </r>
      </text>
    </comment>
    <comment ref="M42" authorId="0">
      <text>
        <r>
          <rPr>
            <sz val="9"/>
            <rFont val="굴림"/>
            <family val="3"/>
          </rPr>
          <t xml:space="preserve">계산식 매년수정
</t>
        </r>
      </text>
    </comment>
    <comment ref="M74" authorId="0">
      <text>
        <r>
          <rPr>
            <sz val="9"/>
            <rFont val="굴림"/>
            <family val="3"/>
          </rPr>
          <t xml:space="preserve">계산식 매년수정
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B6" authorId="0">
      <text>
        <r>
          <rPr>
            <b/>
            <sz val="9"/>
            <color indexed="8"/>
            <rFont val="돋움"/>
            <family val="3"/>
          </rPr>
          <t>인구</t>
        </r>
        <r>
          <rPr>
            <b/>
            <sz val="9"/>
            <color indexed="8"/>
            <rFont val="Tahoma"/>
            <family val="2"/>
          </rPr>
          <t>?</t>
        </r>
        <r>
          <rPr>
            <b/>
            <sz val="9"/>
            <color indexed="8"/>
            <rFont val="돋움"/>
            <family val="3"/>
          </rPr>
          <t>가구</t>
        </r>
        <r>
          <rPr>
            <b/>
            <sz val="9"/>
            <color indexed="8"/>
            <rFont val="Tahoma"/>
            <family val="2"/>
          </rPr>
          <t xml:space="preserve"> &gt; </t>
        </r>
        <r>
          <rPr>
            <b/>
            <sz val="9"/>
            <color indexed="8"/>
            <rFont val="돋움"/>
            <family val="3"/>
          </rPr>
          <t>인구동향조사</t>
        </r>
        <r>
          <rPr>
            <b/>
            <sz val="9"/>
            <color indexed="8"/>
            <rFont val="Tahoma"/>
            <family val="2"/>
          </rPr>
          <t xml:space="preserve"> &gt; </t>
        </r>
        <r>
          <rPr>
            <b/>
            <sz val="9"/>
            <color indexed="8"/>
            <rFont val="돋움"/>
            <family val="3"/>
          </rPr>
          <t>출생</t>
        </r>
        <r>
          <rPr>
            <b/>
            <sz val="9"/>
            <color indexed="8"/>
            <rFont val="Tahoma"/>
            <family val="2"/>
          </rPr>
          <t xml:space="preserve"> &gt; </t>
        </r>
        <r>
          <rPr>
            <b/>
            <sz val="9"/>
            <color indexed="8"/>
            <rFont val="돋움"/>
            <family val="3"/>
          </rPr>
          <t>쌍태아</t>
        </r>
        <r>
          <rPr>
            <b/>
            <sz val="9"/>
            <color indexed="8"/>
            <rFont val="Tahoma"/>
            <family val="2"/>
          </rPr>
          <t xml:space="preserve"> </t>
        </r>
        <r>
          <rPr>
            <b/>
            <sz val="9"/>
            <color indexed="8"/>
            <rFont val="돋움"/>
            <family val="3"/>
          </rPr>
          <t>및</t>
        </r>
        <r>
          <rPr>
            <b/>
            <sz val="9"/>
            <color indexed="8"/>
            <rFont val="Tahoma"/>
            <family val="2"/>
          </rPr>
          <t xml:space="preserve"> </t>
        </r>
        <r>
          <rPr>
            <b/>
            <sz val="9"/>
            <color indexed="8"/>
            <rFont val="돋움"/>
            <family val="3"/>
          </rPr>
          <t>월별</t>
        </r>
        <r>
          <rPr>
            <b/>
            <sz val="9"/>
            <color indexed="8"/>
            <rFont val="Tahoma"/>
            <family val="2"/>
          </rPr>
          <t xml:space="preserve"> </t>
        </r>
        <r>
          <rPr>
            <b/>
            <sz val="9"/>
            <color indexed="8"/>
            <rFont val="돋움"/>
            <family val="3"/>
          </rPr>
          <t>출생</t>
        </r>
        <r>
          <rPr>
            <b/>
            <sz val="9"/>
            <color indexed="8"/>
            <rFont val="Tahoma"/>
            <family val="2"/>
          </rPr>
          <t xml:space="preserve"> - </t>
        </r>
        <r>
          <rPr>
            <b/>
            <sz val="9"/>
            <color indexed="8"/>
            <rFont val="돋움"/>
            <family val="3"/>
          </rPr>
          <t>시군구시군구</t>
        </r>
        <r>
          <rPr>
            <b/>
            <sz val="9"/>
            <color indexed="8"/>
            <rFont val="Tahoma"/>
            <family val="2"/>
          </rPr>
          <t>/</t>
        </r>
        <r>
          <rPr>
            <b/>
            <sz val="9"/>
            <color indexed="8"/>
            <rFont val="돋움"/>
            <family val="3"/>
          </rPr>
          <t>성</t>
        </r>
        <r>
          <rPr>
            <b/>
            <sz val="9"/>
            <color indexed="8"/>
            <rFont val="Tahoma"/>
            <family val="2"/>
          </rPr>
          <t>/</t>
        </r>
        <r>
          <rPr>
            <b/>
            <sz val="9"/>
            <color indexed="8"/>
            <rFont val="돋움"/>
            <family val="3"/>
          </rPr>
          <t>월별</t>
        </r>
        <r>
          <rPr>
            <b/>
            <sz val="9"/>
            <color indexed="8"/>
            <rFont val="Tahoma"/>
            <family val="2"/>
          </rPr>
          <t xml:space="preserve"> </t>
        </r>
        <r>
          <rPr>
            <b/>
            <sz val="9"/>
            <color indexed="8"/>
            <rFont val="돋움"/>
            <family val="3"/>
          </rPr>
          <t>출생</t>
        </r>
      </text>
    </comment>
    <comment ref="I6" authorId="0">
      <text>
        <r>
          <rPr>
            <b/>
            <sz val="9"/>
            <color indexed="8"/>
            <rFont val="돋움"/>
            <family val="3"/>
          </rPr>
          <t>인구</t>
        </r>
        <r>
          <rPr>
            <b/>
            <sz val="9"/>
            <color indexed="8"/>
            <rFont val="Tahoma"/>
            <family val="2"/>
          </rPr>
          <t>?</t>
        </r>
        <r>
          <rPr>
            <b/>
            <sz val="9"/>
            <color indexed="8"/>
            <rFont val="돋움"/>
            <family val="3"/>
          </rPr>
          <t>가구</t>
        </r>
        <r>
          <rPr>
            <b/>
            <sz val="9"/>
            <color indexed="8"/>
            <rFont val="Tahoma"/>
            <family val="2"/>
          </rPr>
          <t xml:space="preserve"> &gt; </t>
        </r>
        <r>
          <rPr>
            <b/>
            <sz val="9"/>
            <color indexed="8"/>
            <rFont val="돋움"/>
            <family val="3"/>
          </rPr>
          <t>인구동향조사</t>
        </r>
        <r>
          <rPr>
            <b/>
            <sz val="9"/>
            <color indexed="8"/>
            <rFont val="Tahoma"/>
            <family val="2"/>
          </rPr>
          <t xml:space="preserve"> &gt; </t>
        </r>
        <r>
          <rPr>
            <b/>
            <sz val="9"/>
            <color indexed="8"/>
            <rFont val="돋움"/>
            <family val="3"/>
          </rPr>
          <t>이혼</t>
        </r>
        <r>
          <rPr>
            <b/>
            <sz val="9"/>
            <color indexed="8"/>
            <rFont val="Tahoma"/>
            <family val="2"/>
          </rPr>
          <t xml:space="preserve"> &gt; </t>
        </r>
        <r>
          <rPr>
            <b/>
            <sz val="9"/>
            <color indexed="8"/>
            <rFont val="돋움"/>
            <family val="3"/>
          </rPr>
          <t>발생기준</t>
        </r>
        <r>
          <rPr>
            <b/>
            <sz val="9"/>
            <color indexed="8"/>
            <rFont val="Tahoma"/>
            <family val="2"/>
          </rPr>
          <t xml:space="preserve"> </t>
        </r>
        <r>
          <rPr>
            <b/>
            <sz val="9"/>
            <color indexed="8"/>
            <rFont val="돋움"/>
            <family val="3"/>
          </rPr>
          <t>이혼수</t>
        </r>
        <r>
          <rPr>
            <b/>
            <sz val="9"/>
            <color indexed="8"/>
            <rFont val="Tahoma"/>
            <family val="2"/>
          </rPr>
          <t xml:space="preserve"> - </t>
        </r>
        <r>
          <rPr>
            <b/>
            <sz val="9"/>
            <color indexed="8"/>
            <rFont val="돋움"/>
            <family val="3"/>
          </rPr>
          <t>시군구시군구</t>
        </r>
        <r>
          <rPr>
            <b/>
            <sz val="9"/>
            <color indexed="8"/>
            <rFont val="Tahoma"/>
            <family val="2"/>
          </rPr>
          <t>/</t>
        </r>
        <r>
          <rPr>
            <b/>
            <sz val="9"/>
            <color indexed="8"/>
            <rFont val="돋움"/>
            <family val="3"/>
          </rPr>
          <t>발생월별</t>
        </r>
        <r>
          <rPr>
            <b/>
            <sz val="9"/>
            <color indexed="8"/>
            <rFont val="Tahoma"/>
            <family val="2"/>
          </rPr>
          <t xml:space="preserve"> </t>
        </r>
        <r>
          <rPr>
            <b/>
            <sz val="9"/>
            <color indexed="8"/>
            <rFont val="돋움"/>
            <family val="3"/>
          </rPr>
          <t>이혼</t>
        </r>
      </text>
    </comment>
    <comment ref="H6" authorId="0">
      <text>
        <r>
          <rPr>
            <b/>
            <sz val="9"/>
            <color indexed="8"/>
            <rFont val="돋움"/>
            <family val="3"/>
          </rPr>
          <t>인구</t>
        </r>
        <r>
          <rPr>
            <b/>
            <sz val="9"/>
            <color indexed="8"/>
            <rFont val="Tahoma"/>
            <family val="2"/>
          </rPr>
          <t>?</t>
        </r>
        <r>
          <rPr>
            <b/>
            <sz val="9"/>
            <color indexed="8"/>
            <rFont val="돋움"/>
            <family val="3"/>
          </rPr>
          <t>가구</t>
        </r>
        <r>
          <rPr>
            <b/>
            <sz val="9"/>
            <color indexed="8"/>
            <rFont val="Tahoma"/>
            <family val="2"/>
          </rPr>
          <t xml:space="preserve"> &gt; </t>
        </r>
        <r>
          <rPr>
            <b/>
            <sz val="9"/>
            <color indexed="8"/>
            <rFont val="돋움"/>
            <family val="3"/>
          </rPr>
          <t>인구동향조사</t>
        </r>
        <r>
          <rPr>
            <b/>
            <sz val="9"/>
            <color indexed="8"/>
            <rFont val="Tahoma"/>
            <family val="2"/>
          </rPr>
          <t xml:space="preserve"> &gt; </t>
        </r>
        <r>
          <rPr>
            <b/>
            <sz val="9"/>
            <color indexed="8"/>
            <rFont val="돋움"/>
            <family val="3"/>
          </rPr>
          <t>혼인</t>
        </r>
        <r>
          <rPr>
            <b/>
            <sz val="9"/>
            <color indexed="8"/>
            <rFont val="Tahoma"/>
            <family val="2"/>
          </rPr>
          <t xml:space="preserve"> &gt; </t>
        </r>
        <r>
          <rPr>
            <b/>
            <sz val="9"/>
            <color indexed="8"/>
            <rFont val="돋움"/>
            <family val="3"/>
          </rPr>
          <t>발생기준</t>
        </r>
        <r>
          <rPr>
            <b/>
            <sz val="9"/>
            <color indexed="8"/>
            <rFont val="Tahoma"/>
            <family val="2"/>
          </rPr>
          <t xml:space="preserve"> </t>
        </r>
        <r>
          <rPr>
            <b/>
            <sz val="9"/>
            <color indexed="8"/>
            <rFont val="돋움"/>
            <family val="3"/>
          </rPr>
          <t>혼인수</t>
        </r>
        <r>
          <rPr>
            <b/>
            <sz val="9"/>
            <color indexed="8"/>
            <rFont val="Tahoma"/>
            <family val="2"/>
          </rPr>
          <t xml:space="preserve"> - </t>
        </r>
        <r>
          <rPr>
            <b/>
            <sz val="9"/>
            <color indexed="8"/>
            <rFont val="돋움"/>
            <family val="3"/>
          </rPr>
          <t>시군구시군구</t>
        </r>
        <r>
          <rPr>
            <b/>
            <sz val="9"/>
            <color indexed="8"/>
            <rFont val="Tahoma"/>
            <family val="2"/>
          </rPr>
          <t>/</t>
        </r>
        <r>
          <rPr>
            <b/>
            <sz val="9"/>
            <color indexed="8"/>
            <rFont val="돋움"/>
            <family val="3"/>
          </rPr>
          <t>발생월별</t>
        </r>
        <r>
          <rPr>
            <b/>
            <sz val="9"/>
            <color indexed="8"/>
            <rFont val="Tahoma"/>
            <family val="2"/>
          </rPr>
          <t xml:space="preserve"> </t>
        </r>
        <r>
          <rPr>
            <b/>
            <sz val="9"/>
            <color indexed="8"/>
            <rFont val="돋움"/>
            <family val="3"/>
          </rPr>
          <t>혼인</t>
        </r>
      </text>
    </comment>
    <comment ref="E6" authorId="0">
      <text>
        <r>
          <rPr>
            <b/>
            <sz val="9"/>
            <color indexed="8"/>
            <rFont val="돋움"/>
            <family val="3"/>
          </rPr>
          <t>인구</t>
        </r>
        <r>
          <rPr>
            <b/>
            <sz val="9"/>
            <color indexed="8"/>
            <rFont val="Tahoma"/>
            <family val="2"/>
          </rPr>
          <t>·</t>
        </r>
        <r>
          <rPr>
            <b/>
            <sz val="9"/>
            <color indexed="8"/>
            <rFont val="돋움"/>
            <family val="3"/>
          </rPr>
          <t>가구</t>
        </r>
        <r>
          <rPr>
            <b/>
            <sz val="9"/>
            <color indexed="8"/>
            <rFont val="Tahoma"/>
            <family val="2"/>
          </rPr>
          <t xml:space="preserve"> - </t>
        </r>
        <r>
          <rPr>
            <b/>
            <sz val="9"/>
            <color indexed="8"/>
            <rFont val="돋움"/>
            <family val="3"/>
          </rPr>
          <t>인구동향조사</t>
        </r>
        <r>
          <rPr>
            <b/>
            <sz val="9"/>
            <color indexed="8"/>
            <rFont val="Tahoma"/>
            <family val="2"/>
          </rPr>
          <t xml:space="preserve"> - </t>
        </r>
        <r>
          <rPr>
            <b/>
            <sz val="9"/>
            <color indexed="8"/>
            <rFont val="돋움"/>
            <family val="3"/>
          </rPr>
          <t>사망</t>
        </r>
        <r>
          <rPr>
            <b/>
            <sz val="9"/>
            <color indexed="8"/>
            <rFont val="Tahoma"/>
            <family val="2"/>
          </rPr>
          <t xml:space="preserve"> - </t>
        </r>
        <r>
          <rPr>
            <b/>
            <sz val="9"/>
            <color indexed="8"/>
            <rFont val="돋움"/>
            <family val="3"/>
          </rPr>
          <t>시군구</t>
        </r>
        <r>
          <rPr>
            <b/>
            <sz val="9"/>
            <color indexed="8"/>
            <rFont val="Tahoma"/>
            <family val="2"/>
          </rPr>
          <t>/</t>
        </r>
        <r>
          <rPr>
            <b/>
            <sz val="9"/>
            <color indexed="8"/>
            <rFont val="돋움"/>
            <family val="3"/>
          </rPr>
          <t>월별</t>
        </r>
        <r>
          <rPr>
            <b/>
            <sz val="9"/>
            <color indexed="8"/>
            <rFont val="Tahoma"/>
            <family val="2"/>
          </rPr>
          <t xml:space="preserve"> </t>
        </r>
        <r>
          <rPr>
            <b/>
            <sz val="9"/>
            <color indexed="8"/>
            <rFont val="돋움"/>
            <family val="3"/>
          </rPr>
          <t>사망자수</t>
        </r>
        <r>
          <rPr>
            <b/>
            <sz val="9"/>
            <color indexed="8"/>
            <rFont val="Tahoma"/>
            <family val="2"/>
          </rPr>
          <t>(2000~)</t>
        </r>
      </text>
    </comment>
  </commentList>
</comments>
</file>

<file path=xl/comments6.xml><?xml version="1.0" encoding="utf-8"?>
<comments xmlns="http://schemas.openxmlformats.org/spreadsheetml/2006/main">
  <authors>
    <author>admin</author>
  </authors>
  <commentList>
    <comment ref="E2" authorId="0">
      <text>
        <r>
          <rPr>
            <sz val="9"/>
            <color indexed="8"/>
            <rFont val="Tahoma"/>
            <family val="2"/>
          </rPr>
          <t>A~D</t>
        </r>
        <r>
          <rPr>
            <sz val="9"/>
            <color indexed="8"/>
            <rFont val="돋움"/>
            <family val="3"/>
          </rPr>
          <t>까지 숨기기 취소!!!
해당 수치 수정해야함.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b/>
            <sz val="9"/>
            <color indexed="8"/>
            <rFont val="돋움"/>
            <family val="3"/>
          </rPr>
          <t>이동률~</t>
        </r>
      </text>
    </comment>
  </commentList>
</comments>
</file>

<file path=xl/comments7.xml><?xml version="1.0" encoding="utf-8"?>
<comments xmlns="http://schemas.openxmlformats.org/spreadsheetml/2006/main">
  <authors>
    <author>admin</author>
  </authors>
  <commentList>
    <comment ref="A3" authorId="0">
      <text>
        <r>
          <rPr>
            <sz val="9"/>
            <color indexed="8"/>
            <rFont val="돋움"/>
            <family val="3"/>
          </rPr>
          <t>자치행정과: 인구이동 보고서 참고
(통계청 수치와 안맞아서 임의로 맞춤)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돋움"/>
            <family val="3"/>
          </rPr>
          <t xml:space="preserve">총이동수를 기준으로 함.
*** 셀 A~D까지 숨기기되어있음 
(주민등록인구) 수치 변경해줘야함
</t>
        </r>
        <r>
          <rPr>
            <b/>
            <sz val="9"/>
            <color indexed="8"/>
            <rFont val="돋움"/>
            <family val="3"/>
          </rPr>
          <t>숨겨져 있는 셀은 인쇄 안함!!!</t>
        </r>
      </text>
    </comment>
  </commentList>
</comments>
</file>

<file path=xl/comments9.xml><?xml version="1.0" encoding="utf-8"?>
<comments xmlns="http://schemas.openxmlformats.org/spreadsheetml/2006/main">
  <authors>
    <author>Boryeong</author>
    <author>user</author>
  </authors>
  <commentList>
    <comment ref="A3" authorId="0">
      <text>
        <r>
          <rPr>
            <sz val="9"/>
            <color indexed="8"/>
            <rFont val="굴림"/>
            <family val="3"/>
          </rPr>
          <t>주제별통계-인구가구-인구동향조사-혼인-시군구별외국인과의혼인</t>
        </r>
      </text>
    </comment>
    <comment ref="E8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5</t>
        </r>
        <r>
          <rPr>
            <sz val="9"/>
            <rFont val="돋움"/>
            <family val="3"/>
          </rPr>
          <t>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이하는</t>
        </r>
        <r>
          <rPr>
            <sz val="9"/>
            <rFont val="Tahoma"/>
            <family val="2"/>
          </rPr>
          <t xml:space="preserve"> …</t>
        </r>
        <r>
          <rPr>
            <sz val="9"/>
            <rFont val="돋움"/>
            <family val="3"/>
          </rPr>
          <t>으로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표시</t>
        </r>
      </text>
    </comment>
    <comment ref="E11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5</t>
        </r>
        <r>
          <rPr>
            <sz val="9"/>
            <rFont val="돋움"/>
            <family val="3"/>
          </rPr>
          <t>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이하는</t>
        </r>
        <r>
          <rPr>
            <sz val="9"/>
            <rFont val="Tahoma"/>
            <family val="2"/>
          </rPr>
          <t xml:space="preserve"> …</t>
        </r>
        <r>
          <rPr>
            <sz val="9"/>
            <rFont val="돋움"/>
            <family val="3"/>
          </rPr>
          <t>으로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표시</t>
        </r>
      </text>
    </comment>
  </commentList>
</comments>
</file>

<file path=xl/sharedStrings.xml><?xml version="1.0" encoding="utf-8"?>
<sst xmlns="http://schemas.openxmlformats.org/spreadsheetml/2006/main" count="3310" uniqueCount="1013">
  <si>
    <t>Diseases of the blood and
blood-forming organs and certain disorders involving</t>
  </si>
  <si>
    <t xml:space="preserve"> Certain infectious 
and parasitic diseases</t>
  </si>
  <si>
    <t xml:space="preserve"> Diseases of the ear
 and mastoid process</t>
  </si>
  <si>
    <t xml:space="preserve"> Pregnancy, childbirth and the puerperium</t>
  </si>
  <si>
    <t xml:space="preserve"> External causes 
of mobidity and mortality</t>
  </si>
  <si>
    <r>
      <rPr>
        <sz val="10"/>
        <color indexed="8"/>
        <rFont val="바탕"/>
        <family val="1"/>
      </rPr>
      <t>주</t>
    </r>
    <r>
      <rPr>
        <sz val="10"/>
        <color indexed="8"/>
        <rFont val="Times New Roman"/>
        <family val="1"/>
      </rPr>
      <t xml:space="preserve"> : 1) </t>
    </r>
    <r>
      <rPr>
        <sz val="10"/>
        <color indexed="8"/>
        <rFont val="바탕"/>
        <family val="1"/>
      </rPr>
      <t>일반가구를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바탕"/>
        <family val="1"/>
      </rPr>
      <t>대상으로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바탕"/>
        <family val="1"/>
      </rPr>
      <t>집계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바탕"/>
        <family val="1"/>
      </rPr>
      <t>비혈연가구</t>
    </r>
    <r>
      <rPr>
        <sz val="10"/>
        <color indexed="8"/>
        <rFont val="Times New Roman"/>
        <family val="1"/>
      </rPr>
      <t>, 1</t>
    </r>
    <r>
      <rPr>
        <sz val="10"/>
        <color indexed="8"/>
        <rFont val="바탕"/>
        <family val="1"/>
      </rPr>
      <t>인가구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바탕"/>
        <family val="1"/>
      </rPr>
      <t>포함</t>
    </r>
    <r>
      <rPr>
        <sz val="10"/>
        <color indexed="8"/>
        <rFont val="Times New Roman"/>
        <family val="1"/>
      </rPr>
      <t xml:space="preserve">), </t>
    </r>
    <r>
      <rPr>
        <sz val="10"/>
        <color indexed="8"/>
        <rFont val="바탕"/>
        <family val="1"/>
      </rPr>
      <t>단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바탕"/>
        <family val="1"/>
      </rPr>
      <t>집단가구</t>
    </r>
    <r>
      <rPr>
        <sz val="10"/>
        <color indexed="8"/>
        <rFont val="Times New Roman"/>
        <family val="1"/>
      </rPr>
      <t>(6</t>
    </r>
    <r>
      <rPr>
        <sz val="10"/>
        <color indexed="8"/>
        <rFont val="바탕"/>
        <family val="1"/>
      </rPr>
      <t>인이상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바탕"/>
        <family val="1"/>
      </rPr>
      <t>비혈연가구</t>
    </r>
    <r>
      <rPr>
        <sz val="10"/>
        <color indexed="8"/>
        <rFont val="Times New Roman"/>
        <family val="1"/>
      </rPr>
      <t xml:space="preserve">, </t>
    </r>
  </si>
  <si>
    <t xml:space="preserve"> Certain conditions originating in the perinatal period</t>
  </si>
  <si>
    <t>Unit : Household, Person</t>
  </si>
  <si>
    <t>Unit : honsehold, person</t>
  </si>
  <si>
    <t>Year
Eup &amp; Myeon &amp; Dong</t>
  </si>
  <si>
    <t>Diseases of the skin
 and subcutaneous tissue</t>
  </si>
  <si>
    <t>Endocrine, nutritional
 and metabolic diseases</t>
  </si>
  <si>
    <t>Congenital malformations, defoformations and chromosomal abnormalities</t>
  </si>
  <si>
    <t>Symptoms, singns and abnormal clinical and and laboratory finding, NEC</t>
  </si>
  <si>
    <t>Diseases of 
the nervous system</t>
  </si>
  <si>
    <t>Unit : Person, %</t>
  </si>
  <si>
    <t xml:space="preserve"> Diseases of the musculoskeletal
 system and connective tissue</t>
  </si>
  <si>
    <t>May</t>
  </si>
  <si>
    <t>…</t>
  </si>
  <si>
    <t>남</t>
  </si>
  <si>
    <t>여</t>
  </si>
  <si>
    <t>계</t>
  </si>
  <si>
    <t>베트남</t>
  </si>
  <si>
    <t>필리핀</t>
  </si>
  <si>
    <t>캐나다</t>
  </si>
  <si>
    <t xml:space="preserve"> Diseases of the circulatory system
</t>
  </si>
  <si>
    <t xml:space="preserve"> Diseases of the 
respiratory system</t>
  </si>
  <si>
    <t>Diseases of the 
genitourinary system</t>
  </si>
  <si>
    <t>Source : National Statistical Office</t>
  </si>
  <si>
    <t>Cheonbuk-myeon</t>
  </si>
  <si>
    <t>Cheongso-myeon</t>
  </si>
  <si>
    <t>Seongju-myeon</t>
  </si>
  <si>
    <t>Daecheon1-dong</t>
  </si>
  <si>
    <t>Daecheon2-dong</t>
  </si>
  <si>
    <t>households</t>
  </si>
  <si>
    <t>Persons per</t>
  </si>
  <si>
    <t>Foreigner</t>
  </si>
  <si>
    <t>household</t>
  </si>
  <si>
    <t>Household</t>
  </si>
  <si>
    <t>Population</t>
  </si>
  <si>
    <t>POPULATION</t>
  </si>
  <si>
    <t>Nampo-myeon</t>
  </si>
  <si>
    <t>Jusan-myeon</t>
  </si>
  <si>
    <t>Misan-myeon</t>
  </si>
  <si>
    <t>Jupo-myeon</t>
  </si>
  <si>
    <t>Jugyo-myeon</t>
  </si>
  <si>
    <t>Person 65</t>
  </si>
  <si>
    <t>Jupo-myeon </t>
  </si>
  <si>
    <t>Year
Month</t>
  </si>
  <si>
    <t>Cambodia</t>
  </si>
  <si>
    <t>Thailand</t>
  </si>
  <si>
    <t>Pakistan</t>
  </si>
  <si>
    <t xml:space="preserve">Population </t>
  </si>
  <si>
    <t xml:space="preserve">           </t>
  </si>
  <si>
    <t>old &amp; over</t>
  </si>
  <si>
    <t>Grand Total</t>
  </si>
  <si>
    <t>Philippine</t>
  </si>
  <si>
    <t>Indonesia</t>
  </si>
  <si>
    <t>Bangladesh</t>
  </si>
  <si>
    <t>Sri Lanka</t>
  </si>
  <si>
    <t>Uzbekistan</t>
  </si>
  <si>
    <t>Kazakhstan</t>
  </si>
  <si>
    <r>
      <rPr>
        <sz val="11"/>
        <color indexed="8"/>
        <rFont val="바탕"/>
        <family val="1"/>
      </rPr>
      <t>자료</t>
    </r>
    <r>
      <rPr>
        <sz val="11"/>
        <color indexed="8"/>
        <rFont val="Times New Roman"/>
        <family val="1"/>
      </rPr>
      <t xml:space="preserve"> : </t>
    </r>
    <r>
      <rPr>
        <sz val="11"/>
        <color indexed="8"/>
        <rFont val="바탕"/>
        <family val="1"/>
      </rPr>
      <t>민원지적과</t>
    </r>
  </si>
  <si>
    <t xml:space="preserve">Neoplasms </t>
  </si>
  <si>
    <t>Korean</t>
  </si>
  <si>
    <t>density</t>
  </si>
  <si>
    <t>No. of</t>
  </si>
  <si>
    <t>Male</t>
  </si>
  <si>
    <t>Female</t>
  </si>
  <si>
    <t>Area</t>
  </si>
  <si>
    <t>Total</t>
  </si>
  <si>
    <t>Jan.</t>
  </si>
  <si>
    <t>Feb.</t>
  </si>
  <si>
    <t>Mar.</t>
  </si>
  <si>
    <t>Apr.</t>
  </si>
  <si>
    <t>June</t>
  </si>
  <si>
    <t>July</t>
  </si>
  <si>
    <t>Aug.</t>
  </si>
  <si>
    <t>Sept.</t>
  </si>
  <si>
    <t>Oct.</t>
  </si>
  <si>
    <t>Nov.</t>
  </si>
  <si>
    <t>Dec.</t>
  </si>
  <si>
    <t>years</t>
  </si>
  <si>
    <t>Year</t>
  </si>
  <si>
    <t>Others</t>
  </si>
  <si>
    <t>Japan</t>
  </si>
  <si>
    <t>Married</t>
  </si>
  <si>
    <t>Taiwan</t>
  </si>
  <si>
    <t>China</t>
  </si>
  <si>
    <t>Vietnam</t>
  </si>
  <si>
    <t>Canada</t>
  </si>
  <si>
    <t>Mongol</t>
  </si>
  <si>
    <t>Nepal</t>
  </si>
  <si>
    <t>Russia</t>
  </si>
  <si>
    <t>캄보디아</t>
  </si>
  <si>
    <t>파키스탄</t>
  </si>
  <si>
    <t xml:space="preserve"> (A)</t>
  </si>
  <si>
    <t>A+B/2</t>
  </si>
  <si>
    <t>Sep.</t>
  </si>
  <si>
    <t>여성가구주</t>
  </si>
  <si>
    <t>인도네시아</t>
  </si>
  <si>
    <t>방글라데시</t>
  </si>
  <si>
    <t>스리랑카</t>
  </si>
  <si>
    <t>우즈베키스탄</t>
  </si>
  <si>
    <t>카자흐스탄</t>
  </si>
  <si>
    <r>
      <rPr>
        <sz val="8"/>
        <color indexed="8"/>
        <rFont val="바탕"/>
        <family val="1"/>
      </rPr>
      <t>인</t>
    </r>
    <r>
      <rPr>
        <sz val="8"/>
        <color indexed="8"/>
        <rFont val="Times New Roman"/>
        <family val="1"/>
      </rPr>
      <t xml:space="preserve">     </t>
    </r>
    <r>
      <rPr>
        <sz val="8"/>
        <color indexed="8"/>
        <rFont val="바탕"/>
        <family val="1"/>
      </rPr>
      <t>구</t>
    </r>
  </si>
  <si>
    <r>
      <rPr>
        <sz val="11"/>
        <color indexed="8"/>
        <rFont val="바탕"/>
        <family val="1"/>
      </rPr>
      <t>단위</t>
    </r>
    <r>
      <rPr>
        <sz val="11"/>
        <color indexed="8"/>
        <rFont val="Times New Roman"/>
        <family val="1"/>
      </rPr>
      <t xml:space="preserve"> : </t>
    </r>
    <r>
      <rPr>
        <sz val="11"/>
        <color indexed="8"/>
        <rFont val="바탕"/>
        <family val="1"/>
      </rPr>
      <t>명</t>
    </r>
  </si>
  <si>
    <t>주민등록인구</t>
  </si>
  <si>
    <t>연별
월별</t>
  </si>
  <si>
    <t xml:space="preserve"> Mental and 
behavioural disorders</t>
  </si>
  <si>
    <t xml:space="preserve"> Diseases of the eye
 and adnexa </t>
  </si>
  <si>
    <t>Diseases of
the digestive system</t>
  </si>
  <si>
    <t>Daecheon3-dong</t>
  </si>
  <si>
    <t>Daecheon4-dong</t>
  </si>
  <si>
    <t>Daecheon5-dong</t>
  </si>
  <si>
    <t>Cheongna-myeon</t>
  </si>
  <si>
    <t>Ungcheon-eup</t>
  </si>
  <si>
    <t>Ocheon-myeon</t>
  </si>
  <si>
    <t>old and over</t>
  </si>
  <si>
    <t>Ungcheon-eup </t>
  </si>
  <si>
    <t>Jugyo-myeon </t>
  </si>
  <si>
    <t>Ocheon-myeon </t>
  </si>
  <si>
    <t>Nampo-myeon </t>
  </si>
  <si>
    <t>Jusan-myeon </t>
  </si>
  <si>
    <t>Misan-myeon </t>
  </si>
  <si>
    <t>Seongju-myeon </t>
  </si>
  <si>
    <t>United Kingdom</t>
  </si>
  <si>
    <t>increase rate</t>
  </si>
  <si>
    <t>Person 65 years</t>
  </si>
  <si>
    <t>Unit : person</t>
  </si>
  <si>
    <t>United States</t>
  </si>
  <si>
    <t>Household rate</t>
  </si>
  <si>
    <t>Buseok-myeon</t>
  </si>
  <si>
    <t>Palbong-myeon</t>
  </si>
  <si>
    <t>Seongyeon-myeon</t>
  </si>
  <si>
    <t>Seoknam-dong</t>
  </si>
  <si>
    <t>Dongmun-1dong</t>
  </si>
  <si>
    <t>Dongmun-2dong</t>
  </si>
  <si>
    <t>Unit : deaths</t>
  </si>
  <si>
    <r>
      <rPr>
        <sz val="11"/>
        <color indexed="8"/>
        <rFont val="바탕"/>
        <family val="1"/>
      </rPr>
      <t>자료</t>
    </r>
    <r>
      <rPr>
        <sz val="11"/>
        <color indexed="8"/>
        <rFont val="Times New Roman"/>
        <family val="1"/>
      </rPr>
      <t xml:space="preserve"> : </t>
    </r>
    <r>
      <rPr>
        <sz val="11"/>
        <color indexed="8"/>
        <rFont val="바탕"/>
        <family val="1"/>
      </rPr>
      <t>통계청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인구총조사과</t>
    </r>
  </si>
  <si>
    <t>Year
Eup, Myeon
&amp; Dong</t>
  </si>
  <si>
    <t>general 
households</t>
  </si>
  <si>
    <t>Daesan-eup</t>
  </si>
  <si>
    <t>Inji-myeon</t>
  </si>
  <si>
    <t>Jigok-myeon</t>
  </si>
  <si>
    <t>Umam-myeon</t>
  </si>
  <si>
    <t>Unsan-myeon</t>
  </si>
  <si>
    <t>Haemi-myeon</t>
  </si>
  <si>
    <t>Gobuk-myeon</t>
  </si>
  <si>
    <t>Buchun-dong</t>
  </si>
  <si>
    <t>Suseok-dong</t>
  </si>
  <si>
    <t>신경계통의
질환</t>
  </si>
  <si>
    <r>
      <rPr>
        <sz val="11"/>
        <color indexed="8"/>
        <rFont val="바탕"/>
        <family val="1"/>
      </rPr>
      <t>단위</t>
    </r>
    <r>
      <rPr>
        <sz val="11"/>
        <color indexed="8"/>
        <rFont val="Times New Roman"/>
        <family val="1"/>
      </rPr>
      <t xml:space="preserve"> : </t>
    </r>
    <r>
      <rPr>
        <sz val="11"/>
        <color indexed="8"/>
        <rFont val="바탕"/>
        <family val="1"/>
      </rPr>
      <t>가구</t>
    </r>
    <r>
      <rPr>
        <sz val="11"/>
        <color indexed="8"/>
        <rFont val="Times New Roman"/>
        <family val="1"/>
      </rPr>
      <t>, %</t>
    </r>
  </si>
  <si>
    <r>
      <rPr>
        <sz val="11"/>
        <color indexed="8"/>
        <rFont val="바탕"/>
        <family val="1"/>
      </rPr>
      <t>단위</t>
    </r>
    <r>
      <rPr>
        <sz val="11"/>
        <color indexed="8"/>
        <rFont val="Times New Roman"/>
        <family val="1"/>
      </rPr>
      <t xml:space="preserve"> : </t>
    </r>
    <r>
      <rPr>
        <sz val="11"/>
        <color indexed="8"/>
        <rFont val="바탕"/>
        <family val="1"/>
      </rPr>
      <t>세대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바탕"/>
        <family val="1"/>
      </rPr>
      <t>명</t>
    </r>
  </si>
  <si>
    <t xml:space="preserve">Divorced </t>
  </si>
  <si>
    <t>신생물</t>
  </si>
  <si>
    <t>웅천읍</t>
  </si>
  <si>
    <t>주포면</t>
  </si>
  <si>
    <t>주교면</t>
  </si>
  <si>
    <t>오천면</t>
  </si>
  <si>
    <t>천북면</t>
  </si>
  <si>
    <t>청소면</t>
  </si>
  <si>
    <t>청라면</t>
  </si>
  <si>
    <t>남포면</t>
  </si>
  <si>
    <t>주산면</t>
  </si>
  <si>
    <t>미산면</t>
  </si>
  <si>
    <t>성주면</t>
  </si>
  <si>
    <t>유배우</t>
  </si>
  <si>
    <t>사별</t>
  </si>
  <si>
    <t>이혼</t>
  </si>
  <si>
    <t>미혼</t>
  </si>
  <si>
    <t>한국인</t>
  </si>
  <si>
    <t>외국인</t>
  </si>
  <si>
    <t>인구</t>
  </si>
  <si>
    <t>세대당</t>
  </si>
  <si>
    <t>인구</t>
  </si>
  <si>
    <t>Year 
Eup·Myeon·
Dong</t>
  </si>
  <si>
    <t>Female Household Heads</t>
  </si>
  <si>
    <t>Source : Civil Affairs Cadastral Department</t>
  </si>
  <si>
    <t>Wildwed</t>
  </si>
  <si>
    <t>Single</t>
  </si>
  <si>
    <r>
      <t xml:space="preserve">3. </t>
    </r>
    <r>
      <rPr>
        <sz val="8"/>
        <color indexed="8"/>
        <rFont val="바탕"/>
        <family val="1"/>
      </rPr>
      <t>인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바탕"/>
        <family val="1"/>
      </rPr>
      <t>구</t>
    </r>
  </si>
  <si>
    <r>
      <t xml:space="preserve">1.    </t>
    </r>
    <r>
      <rPr>
        <b/>
        <sz val="18"/>
        <color indexed="8"/>
        <rFont val="바탕"/>
        <family val="1"/>
      </rPr>
      <t>인</t>
    </r>
    <r>
      <rPr>
        <b/>
        <sz val="18"/>
        <color indexed="8"/>
        <rFont val="Times New Roman"/>
        <family val="1"/>
      </rPr>
      <t xml:space="preserve">    </t>
    </r>
    <r>
      <rPr>
        <b/>
        <sz val="18"/>
        <color indexed="8"/>
        <rFont val="바탕"/>
        <family val="1"/>
      </rPr>
      <t>구</t>
    </r>
    <r>
      <rPr>
        <b/>
        <sz val="18"/>
        <color indexed="8"/>
        <rFont val="Times New Roman"/>
        <family val="1"/>
      </rPr>
      <t xml:space="preserve">    </t>
    </r>
    <r>
      <rPr>
        <b/>
        <sz val="18"/>
        <color indexed="8"/>
        <rFont val="바탕"/>
        <family val="1"/>
      </rPr>
      <t>추</t>
    </r>
    <r>
      <rPr>
        <b/>
        <sz val="18"/>
        <color indexed="8"/>
        <rFont val="Times New Roman"/>
        <family val="1"/>
      </rPr>
      <t xml:space="preserve">    </t>
    </r>
    <r>
      <rPr>
        <b/>
        <sz val="18"/>
        <color indexed="8"/>
        <rFont val="바탕"/>
        <family val="1"/>
      </rPr>
      <t>이</t>
    </r>
  </si>
  <si>
    <r>
      <t xml:space="preserve">      </t>
    </r>
    <r>
      <rPr>
        <sz val="11"/>
        <color indexed="8"/>
        <rFont val="바탕"/>
        <family val="1"/>
      </rPr>
      <t>독일</t>
    </r>
    <r>
      <rPr>
        <sz val="11"/>
        <color indexed="8"/>
        <rFont val="Times New Roman"/>
        <family val="1"/>
      </rPr>
      <t xml:space="preserve">, </t>
    </r>
    <r>
      <rPr>
        <sz val="11"/>
        <color indexed="8"/>
        <rFont val="바탕"/>
        <family val="1"/>
      </rPr>
      <t>프랑스</t>
    </r>
    <r>
      <rPr>
        <sz val="11"/>
        <color indexed="8"/>
        <rFont val="Times New Roman"/>
        <family val="1"/>
      </rPr>
      <t xml:space="preserve">, </t>
    </r>
    <r>
      <rPr>
        <sz val="11"/>
        <color indexed="8"/>
        <rFont val="바탕"/>
        <family val="1"/>
      </rPr>
      <t>호주는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기타에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포함</t>
    </r>
  </si>
  <si>
    <r>
      <t xml:space="preserve">3. </t>
    </r>
    <r>
      <rPr>
        <sz val="8"/>
        <color indexed="8"/>
        <rFont val="바탕"/>
        <family val="1"/>
      </rPr>
      <t>인</t>
    </r>
    <r>
      <rPr>
        <sz val="8"/>
        <color indexed="8"/>
        <rFont val="Times New Roman"/>
        <family val="1"/>
      </rPr>
      <t xml:space="preserve">     </t>
    </r>
    <r>
      <rPr>
        <sz val="8"/>
        <color indexed="8"/>
        <rFont val="바탕"/>
        <family val="1"/>
      </rPr>
      <t>구</t>
    </r>
  </si>
  <si>
    <r>
      <t xml:space="preserve">3. </t>
    </r>
    <r>
      <rPr>
        <sz val="8"/>
        <rFont val="바탕"/>
        <family val="1"/>
      </rPr>
      <t>인</t>
    </r>
    <r>
      <rPr>
        <sz val="8"/>
        <rFont val="Times New Roman"/>
        <family val="1"/>
      </rPr>
      <t xml:space="preserve"> </t>
    </r>
    <r>
      <rPr>
        <sz val="8"/>
        <rFont val="바탕"/>
        <family val="1"/>
      </rPr>
      <t>구</t>
    </r>
  </si>
  <si>
    <r>
      <rPr>
        <sz val="9"/>
        <rFont val="바탕"/>
        <family val="1"/>
      </rPr>
      <t>단위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세대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명</t>
    </r>
  </si>
  <si>
    <r>
      <rPr>
        <sz val="11"/>
        <rFont val="바탕"/>
        <family val="1"/>
      </rPr>
      <t>주교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</si>
  <si>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주교</t>
    </r>
    <r>
      <rPr>
        <sz val="11"/>
        <rFont val="Times New Roman"/>
        <family val="1"/>
      </rPr>
      <t xml:space="preserve"> 3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</si>
  <si>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은포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</si>
  <si>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은포</t>
    </r>
    <r>
      <rPr>
        <sz val="11"/>
        <rFont val="Times New Roman"/>
        <family val="1"/>
      </rPr>
      <t xml:space="preserve"> 3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</si>
  <si>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송학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</si>
  <si>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송학</t>
    </r>
    <r>
      <rPr>
        <sz val="11"/>
        <rFont val="Times New Roman"/>
        <family val="1"/>
      </rPr>
      <t xml:space="preserve"> 3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</si>
  <si>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단위</t>
    </r>
    <r>
      <rPr>
        <sz val="11"/>
        <rFont val="Times New Roman"/>
        <family val="1"/>
      </rPr>
      <t xml:space="preserve"> : </t>
    </r>
    <r>
      <rPr>
        <sz val="11"/>
        <rFont val="바탕"/>
        <family val="1"/>
      </rPr>
      <t>세대</t>
    </r>
    <r>
      <rPr>
        <sz val="11"/>
        <rFont val="Times New Roman"/>
        <family val="1"/>
      </rPr>
      <t xml:space="preserve">, </t>
    </r>
    <r>
      <rPr>
        <sz val="11"/>
        <rFont val="바탕"/>
        <family val="1"/>
      </rPr>
      <t>명</t>
    </r>
  </si>
  <si>
    <r>
      <rPr>
        <sz val="11"/>
        <rFont val="바탕"/>
        <family val="1"/>
      </rPr>
      <t>관창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</si>
  <si>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관창</t>
    </r>
    <r>
      <rPr>
        <sz val="11"/>
        <rFont val="Times New Roman"/>
        <family val="1"/>
      </rPr>
      <t xml:space="preserve"> 3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</si>
  <si>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신대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</si>
  <si>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신대</t>
    </r>
    <r>
      <rPr>
        <sz val="11"/>
        <rFont val="Times New Roman"/>
        <family val="1"/>
      </rPr>
      <t xml:space="preserve"> 3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</si>
  <si>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신대</t>
    </r>
    <r>
      <rPr>
        <sz val="11"/>
        <rFont val="Times New Roman"/>
        <family val="1"/>
      </rPr>
      <t xml:space="preserve"> 4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</si>
  <si>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오포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</si>
  <si>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오포</t>
    </r>
    <r>
      <rPr>
        <sz val="11"/>
        <rFont val="Times New Roman"/>
        <family val="1"/>
      </rPr>
      <t xml:space="preserve"> 3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</si>
  <si>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원산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</si>
  <si>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원산</t>
    </r>
    <r>
      <rPr>
        <sz val="11"/>
        <rFont val="Times New Roman"/>
        <family val="1"/>
      </rPr>
      <t xml:space="preserve"> 3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</si>
  <si>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하만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</si>
  <si>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하만</t>
    </r>
    <r>
      <rPr>
        <sz val="11"/>
        <rFont val="Times New Roman"/>
        <family val="1"/>
      </rPr>
      <t xml:space="preserve"> 3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</si>
  <si>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하만</t>
    </r>
    <r>
      <rPr>
        <sz val="11"/>
        <rFont val="Times New Roman"/>
        <family val="1"/>
      </rPr>
      <t xml:space="preserve"> 4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</si>
  <si>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학성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</si>
  <si>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학성</t>
    </r>
    <r>
      <rPr>
        <sz val="11"/>
        <rFont val="Times New Roman"/>
        <family val="1"/>
      </rPr>
      <t xml:space="preserve"> 3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</si>
  <si>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학성</t>
    </r>
    <r>
      <rPr>
        <sz val="11"/>
        <rFont val="Times New Roman"/>
        <family val="1"/>
      </rPr>
      <t xml:space="preserve"> 4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</si>
  <si>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사호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</si>
  <si>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사호</t>
    </r>
    <r>
      <rPr>
        <sz val="11"/>
        <rFont val="Times New Roman"/>
        <family val="1"/>
      </rPr>
      <t xml:space="preserve"> 3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</si>
  <si>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장은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</si>
  <si>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장은</t>
    </r>
    <r>
      <rPr>
        <sz val="11"/>
        <rFont val="Times New Roman"/>
        <family val="1"/>
      </rPr>
      <t xml:space="preserve"> 3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</si>
  <si>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장은</t>
    </r>
    <r>
      <rPr>
        <sz val="11"/>
        <rFont val="Times New Roman"/>
        <family val="1"/>
      </rPr>
      <t xml:space="preserve"> 4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</si>
  <si>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궁포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</si>
  <si>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낙동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</si>
  <si>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낙동</t>
    </r>
    <r>
      <rPr>
        <sz val="11"/>
        <rFont val="Times New Roman"/>
        <family val="1"/>
      </rPr>
      <t xml:space="preserve"> 3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</si>
  <si>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낙동</t>
    </r>
    <r>
      <rPr>
        <sz val="11"/>
        <rFont val="Times New Roman"/>
        <family val="1"/>
      </rPr>
      <t xml:space="preserve"> 4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</si>
  <si>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낙동</t>
    </r>
    <r>
      <rPr>
        <sz val="11"/>
        <rFont val="Times New Roman"/>
        <family val="1"/>
      </rPr>
      <t xml:space="preserve"> 5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</si>
  <si>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신덕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</si>
  <si>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신덕</t>
    </r>
    <r>
      <rPr>
        <sz val="11"/>
        <rFont val="Times New Roman"/>
        <family val="1"/>
      </rPr>
      <t xml:space="preserve"> 3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</si>
  <si>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신죽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</si>
  <si>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신죽</t>
    </r>
    <r>
      <rPr>
        <sz val="11"/>
        <rFont val="Times New Roman"/>
        <family val="1"/>
      </rPr>
      <t xml:space="preserve"> 3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</si>
  <si>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진죽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</si>
  <si>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진죽</t>
    </r>
    <r>
      <rPr>
        <sz val="11"/>
        <rFont val="Times New Roman"/>
        <family val="1"/>
      </rPr>
      <t xml:space="preserve"> 3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</si>
  <si>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진죽</t>
    </r>
    <r>
      <rPr>
        <sz val="11"/>
        <rFont val="Times New Roman"/>
        <family val="1"/>
      </rPr>
      <t xml:space="preserve"> 4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</si>
  <si>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재정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</si>
  <si>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죽림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</si>
  <si>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죽림</t>
    </r>
    <r>
      <rPr>
        <sz val="11"/>
        <rFont val="Times New Roman"/>
        <family val="1"/>
      </rPr>
      <t xml:space="preserve"> 3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</si>
  <si>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죽림</t>
    </r>
    <r>
      <rPr>
        <sz val="11"/>
        <rFont val="Times New Roman"/>
        <family val="1"/>
      </rPr>
      <t xml:space="preserve"> 4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</si>
  <si>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성연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</si>
  <si>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정전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</si>
  <si>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야현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</si>
  <si>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장곡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</si>
  <si>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향천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</si>
  <si>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금암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</si>
  <si>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금암</t>
    </r>
    <r>
      <rPr>
        <sz val="11"/>
        <rFont val="Times New Roman"/>
        <family val="1"/>
      </rPr>
      <t xml:space="preserve"> 3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</si>
  <si>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금암</t>
    </r>
    <r>
      <rPr>
        <sz val="11"/>
        <rFont val="Times New Roman"/>
        <family val="1"/>
      </rPr>
      <t xml:space="preserve"> 4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</si>
  <si>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야룡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</si>
  <si>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야룡</t>
    </r>
    <r>
      <rPr>
        <sz val="11"/>
        <rFont val="Times New Roman"/>
        <family val="1"/>
      </rPr>
      <t xml:space="preserve"> 3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</si>
  <si>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주야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</si>
  <si>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주야</t>
    </r>
    <r>
      <rPr>
        <sz val="11"/>
        <rFont val="Times New Roman"/>
        <family val="1"/>
      </rPr>
      <t xml:space="preserve"> 3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</si>
  <si>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신구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</si>
  <si>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유곡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</si>
  <si>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증산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</si>
  <si>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증산</t>
    </r>
    <r>
      <rPr>
        <sz val="11"/>
        <rFont val="Times New Roman"/>
        <family val="1"/>
      </rPr>
      <t xml:space="preserve"> 3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</si>
  <si>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증산</t>
    </r>
    <r>
      <rPr>
        <sz val="11"/>
        <rFont val="Times New Roman"/>
        <family val="1"/>
      </rPr>
      <t xml:space="preserve"> 4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</si>
  <si>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창암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</si>
  <si>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창암</t>
    </r>
    <r>
      <rPr>
        <sz val="11"/>
        <rFont val="Times New Roman"/>
        <family val="1"/>
      </rPr>
      <t xml:space="preserve"> 3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</si>
  <si>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화평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</si>
  <si>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황율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</si>
  <si>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옥현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</si>
  <si>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성주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</si>
  <si>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성주</t>
    </r>
    <r>
      <rPr>
        <sz val="11"/>
        <rFont val="Times New Roman"/>
        <family val="1"/>
      </rPr>
      <t xml:space="preserve"> 3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</si>
  <si>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성주</t>
    </r>
    <r>
      <rPr>
        <sz val="11"/>
        <rFont val="Times New Roman"/>
        <family val="1"/>
      </rPr>
      <t xml:space="preserve"> 4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</si>
  <si>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성주</t>
    </r>
    <r>
      <rPr>
        <sz val="11"/>
        <rFont val="Times New Roman"/>
        <family val="1"/>
      </rPr>
      <t xml:space="preserve"> 5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</si>
  <si>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성주</t>
    </r>
    <r>
      <rPr>
        <sz val="11"/>
        <rFont val="Times New Roman"/>
        <family val="1"/>
      </rPr>
      <t xml:space="preserve"> 6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</si>
  <si>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성주</t>
    </r>
    <r>
      <rPr>
        <sz val="11"/>
        <rFont val="Times New Roman"/>
        <family val="1"/>
      </rPr>
      <t xml:space="preserve"> 7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</si>
  <si>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성주</t>
    </r>
    <r>
      <rPr>
        <sz val="11"/>
        <rFont val="Times New Roman"/>
        <family val="1"/>
      </rPr>
      <t xml:space="preserve"> 8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</si>
  <si>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개화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</si>
  <si>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개화</t>
    </r>
    <r>
      <rPr>
        <sz val="11"/>
        <rFont val="Times New Roman"/>
        <family val="1"/>
      </rPr>
      <t xml:space="preserve"> 3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</si>
  <si>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대천</t>
    </r>
    <r>
      <rPr>
        <sz val="11"/>
        <rFont val="Times New Roman"/>
        <family val="1"/>
      </rPr>
      <t xml:space="preserve"> 10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</si>
  <si>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대천</t>
    </r>
    <r>
      <rPr>
        <sz val="11"/>
        <rFont val="Times New Roman"/>
        <family val="1"/>
      </rPr>
      <t xml:space="preserve"> 11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</si>
  <si>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대천</t>
    </r>
    <r>
      <rPr>
        <sz val="11"/>
        <rFont val="Times New Roman"/>
        <family val="1"/>
      </rPr>
      <t xml:space="preserve"> 12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</si>
  <si>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대천</t>
    </r>
    <r>
      <rPr>
        <sz val="11"/>
        <rFont val="Times New Roman"/>
        <family val="1"/>
      </rPr>
      <t xml:space="preserve"> 13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</si>
  <si>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대천</t>
    </r>
    <r>
      <rPr>
        <sz val="11"/>
        <rFont val="Times New Roman"/>
        <family val="1"/>
      </rPr>
      <t xml:space="preserve"> 14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</si>
  <si>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대천</t>
    </r>
    <r>
      <rPr>
        <sz val="11"/>
        <rFont val="Times New Roman"/>
        <family val="1"/>
      </rPr>
      <t xml:space="preserve"> 15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</si>
  <si>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대천</t>
    </r>
    <r>
      <rPr>
        <sz val="11"/>
        <rFont val="Times New Roman"/>
        <family val="1"/>
      </rPr>
      <t xml:space="preserve"> 16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</si>
  <si>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대천</t>
    </r>
    <r>
      <rPr>
        <sz val="11"/>
        <rFont val="Times New Roman"/>
        <family val="1"/>
      </rPr>
      <t xml:space="preserve"> 52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</si>
  <si>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죽정</t>
    </r>
    <r>
      <rPr>
        <sz val="11"/>
        <rFont val="Times New Roman"/>
        <family val="1"/>
      </rPr>
      <t xml:space="preserve">  9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</si>
  <si>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죽정</t>
    </r>
    <r>
      <rPr>
        <sz val="11"/>
        <rFont val="Times New Roman"/>
        <family val="1"/>
      </rPr>
      <t xml:space="preserve">  10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</si>
  <si>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죽정</t>
    </r>
    <r>
      <rPr>
        <sz val="11"/>
        <rFont val="Times New Roman"/>
        <family val="1"/>
      </rPr>
      <t xml:space="preserve">  11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</si>
  <si>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동대</t>
    </r>
    <r>
      <rPr>
        <sz val="11"/>
        <rFont val="Times New Roman"/>
        <family val="1"/>
      </rPr>
      <t xml:space="preserve"> 12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</si>
  <si>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동대</t>
    </r>
    <r>
      <rPr>
        <sz val="11"/>
        <rFont val="Times New Roman"/>
        <family val="1"/>
      </rPr>
      <t xml:space="preserve"> 13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</si>
  <si>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동대</t>
    </r>
    <r>
      <rPr>
        <sz val="11"/>
        <rFont val="Times New Roman"/>
        <family val="1"/>
      </rPr>
      <t xml:space="preserve"> 14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</si>
  <si>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동대</t>
    </r>
    <r>
      <rPr>
        <sz val="11"/>
        <rFont val="Times New Roman"/>
        <family val="1"/>
      </rPr>
      <t>17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</si>
  <si>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동대</t>
    </r>
    <r>
      <rPr>
        <sz val="11"/>
        <rFont val="Times New Roman"/>
        <family val="1"/>
      </rPr>
      <t>18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</si>
  <si>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동대</t>
    </r>
    <r>
      <rPr>
        <sz val="11"/>
        <rFont val="Times New Roman"/>
        <family val="1"/>
      </rPr>
      <t>19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</si>
  <si>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동대</t>
    </r>
    <r>
      <rPr>
        <sz val="11"/>
        <rFont val="Times New Roman"/>
        <family val="1"/>
      </rPr>
      <t>20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</si>
  <si>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명천</t>
    </r>
    <r>
      <rPr>
        <sz val="11"/>
        <rFont val="Times New Roman"/>
        <family val="1"/>
      </rPr>
      <t xml:space="preserve"> 11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</si>
  <si>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명천</t>
    </r>
    <r>
      <rPr>
        <sz val="11"/>
        <rFont val="Times New Roman"/>
        <family val="1"/>
      </rPr>
      <t xml:space="preserve"> 12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</si>
  <si>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명천</t>
    </r>
    <r>
      <rPr>
        <sz val="11"/>
        <rFont val="Times New Roman"/>
        <family val="1"/>
      </rPr>
      <t xml:space="preserve"> 13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</si>
  <si>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명천</t>
    </r>
    <r>
      <rPr>
        <sz val="11"/>
        <rFont val="Times New Roman"/>
        <family val="1"/>
      </rPr>
      <t xml:space="preserve"> 14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</si>
  <si>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명천</t>
    </r>
    <r>
      <rPr>
        <sz val="11"/>
        <rFont val="Times New Roman"/>
        <family val="1"/>
      </rPr>
      <t xml:space="preserve"> 15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</si>
  <si>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명천</t>
    </r>
    <r>
      <rPr>
        <sz val="11"/>
        <rFont val="Times New Roman"/>
        <family val="1"/>
      </rPr>
      <t xml:space="preserve"> 16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</si>
  <si>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명천</t>
    </r>
    <r>
      <rPr>
        <sz val="11"/>
        <rFont val="Times New Roman"/>
        <family val="1"/>
      </rPr>
      <t xml:space="preserve"> 17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</si>
  <si>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명천</t>
    </r>
    <r>
      <rPr>
        <sz val="11"/>
        <rFont val="Times New Roman"/>
        <family val="1"/>
      </rPr>
      <t xml:space="preserve"> 18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</si>
  <si>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명천</t>
    </r>
    <r>
      <rPr>
        <sz val="11"/>
        <rFont val="Times New Roman"/>
        <family val="1"/>
      </rPr>
      <t xml:space="preserve"> 19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</si>
  <si>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명천</t>
    </r>
    <r>
      <rPr>
        <sz val="11"/>
        <rFont val="Times New Roman"/>
        <family val="1"/>
      </rPr>
      <t xml:space="preserve"> 20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</si>
  <si>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명천</t>
    </r>
    <r>
      <rPr>
        <sz val="11"/>
        <rFont val="Times New Roman"/>
        <family val="1"/>
      </rPr>
      <t xml:space="preserve"> 21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</si>
  <si>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궁촌</t>
    </r>
    <r>
      <rPr>
        <sz val="11"/>
        <rFont val="Times New Roman"/>
        <family val="1"/>
      </rPr>
      <t xml:space="preserve">  2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</si>
  <si>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궁촌</t>
    </r>
    <r>
      <rPr>
        <sz val="11"/>
        <rFont val="Times New Roman"/>
        <family val="1"/>
      </rPr>
      <t xml:space="preserve">  3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</si>
  <si>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내항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</si>
  <si>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내항</t>
    </r>
    <r>
      <rPr>
        <sz val="11"/>
        <rFont val="Times New Roman"/>
        <family val="1"/>
      </rPr>
      <t xml:space="preserve"> 3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</si>
  <si>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남곡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</si>
  <si>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남곡</t>
    </r>
    <r>
      <rPr>
        <sz val="11"/>
        <rFont val="Times New Roman"/>
        <family val="1"/>
      </rPr>
      <t xml:space="preserve"> 3</t>
    </r>
    <r>
      <rPr>
        <sz val="11"/>
        <rFont val="바탕"/>
        <family val="1"/>
      </rPr>
      <t>통</t>
    </r>
  </si>
  <si>
    <r>
      <rPr>
        <sz val="9"/>
        <rFont val="바탕"/>
        <family val="1"/>
      </rPr>
      <t>단위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명</t>
    </r>
    <r>
      <rPr>
        <sz val="9"/>
        <rFont val="Times New Roman"/>
        <family val="1"/>
      </rPr>
      <t>, %</t>
    </r>
  </si>
  <si>
    <r>
      <t xml:space="preserve">3. </t>
    </r>
    <r>
      <rPr>
        <sz val="8"/>
        <rFont val="바탕"/>
        <family val="1"/>
      </rPr>
      <t>인구</t>
    </r>
  </si>
  <si>
    <r>
      <t xml:space="preserve">3. </t>
    </r>
    <r>
      <rPr>
        <sz val="8"/>
        <rFont val="바탕"/>
        <family val="1"/>
      </rPr>
      <t>인</t>
    </r>
    <r>
      <rPr>
        <sz val="8"/>
        <rFont val="Times New Roman"/>
        <family val="1"/>
      </rPr>
      <t xml:space="preserve"> </t>
    </r>
    <r>
      <rPr>
        <sz val="8"/>
        <rFont val="바탕"/>
        <family val="1"/>
      </rPr>
      <t>구</t>
    </r>
  </si>
  <si>
    <t>POPULATION</t>
  </si>
  <si>
    <t>Grade of Age</t>
  </si>
  <si>
    <t>Comp.</t>
  </si>
  <si>
    <t>Male</t>
  </si>
  <si>
    <t>0 ~ 4 year old</t>
  </si>
  <si>
    <t>Female</t>
  </si>
  <si>
    <r>
      <t xml:space="preserve">3. </t>
    </r>
    <r>
      <rPr>
        <sz val="8"/>
        <rFont val="바탕"/>
        <family val="1"/>
      </rPr>
      <t>인</t>
    </r>
    <r>
      <rPr>
        <sz val="8"/>
        <rFont val="Times New Roman"/>
        <family val="1"/>
      </rPr>
      <t xml:space="preserve"> </t>
    </r>
    <r>
      <rPr>
        <sz val="8"/>
        <rFont val="바탕"/>
        <family val="1"/>
      </rPr>
      <t>구</t>
    </r>
  </si>
  <si>
    <t>POPULATION</t>
  </si>
  <si>
    <t>No. of</t>
  </si>
  <si>
    <t>Cheonbuk-myeon</t>
  </si>
  <si>
    <t>Cheongso-myeon</t>
  </si>
  <si>
    <t>Cheongna-myeon</t>
  </si>
  <si>
    <t>Daecheon1-dong</t>
  </si>
  <si>
    <t>Daecheon2-dong</t>
  </si>
  <si>
    <t>Daecheon3-dong</t>
  </si>
  <si>
    <t>Daecheon4-dong</t>
  </si>
  <si>
    <t>Daecheon5-dong</t>
  </si>
  <si>
    <r>
      <t xml:space="preserve">3. </t>
    </r>
    <r>
      <rPr>
        <sz val="9"/>
        <rFont val="바탕"/>
        <family val="1"/>
      </rPr>
      <t>인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구</t>
    </r>
  </si>
  <si>
    <t>POPULATION</t>
  </si>
  <si>
    <r>
      <t xml:space="preserve">* </t>
    </r>
    <r>
      <rPr>
        <b/>
        <sz val="9"/>
        <color indexed="10"/>
        <rFont val="바탕"/>
        <family val="1"/>
      </rPr>
      <t>주민등록인구통계결과임</t>
    </r>
  </si>
  <si>
    <t>Eup, Myeon, Dong</t>
  </si>
  <si>
    <t>Tong &amp; Ri</t>
  </si>
  <si>
    <t>Boryeong-si</t>
  </si>
  <si>
    <t>Ungcheon-eup</t>
  </si>
  <si>
    <t>…</t>
  </si>
  <si>
    <t>POPULATION</t>
  </si>
  <si>
    <r>
      <rPr>
        <b/>
        <sz val="11"/>
        <color indexed="10"/>
        <rFont val="바탕"/>
        <family val="1"/>
      </rPr>
      <t>주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10"/>
        <rFont val="바탕"/>
        <family val="1"/>
      </rPr>
      <t>포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10"/>
        <rFont val="바탕"/>
        <family val="1"/>
      </rPr>
      <t>면</t>
    </r>
  </si>
  <si>
    <t>Jupo-myeon</t>
  </si>
  <si>
    <r>
      <rPr>
        <sz val="11"/>
        <rFont val="바탕"/>
        <family val="1"/>
      </rPr>
      <t>보령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</si>
  <si>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보령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</si>
  <si>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마강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</si>
  <si>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마강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</si>
  <si>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봉당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</si>
  <si>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봉당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</si>
  <si>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관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산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</si>
  <si>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연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지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리</t>
    </r>
  </si>
  <si>
    <t>Jugyo-myeon</t>
  </si>
  <si>
    <r>
      <rPr>
        <sz val="11"/>
        <rFont val="바탕"/>
        <family val="1"/>
      </rPr>
      <t>주교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</si>
  <si>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은포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</si>
  <si>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은포</t>
    </r>
    <r>
      <rPr>
        <sz val="11"/>
        <rFont val="Times New Roman"/>
        <family val="1"/>
      </rPr>
      <t xml:space="preserve"> 4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</si>
  <si>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송학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</si>
  <si>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고정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리</t>
    </r>
  </si>
  <si>
    <r>
      <t xml:space="preserve">3. </t>
    </r>
    <r>
      <rPr>
        <sz val="11"/>
        <rFont val="바탕"/>
        <family val="1"/>
      </rPr>
      <t>인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구</t>
    </r>
  </si>
  <si>
    <t>POPULATION</t>
  </si>
  <si>
    <r>
      <t xml:space="preserve">* </t>
    </r>
    <r>
      <rPr>
        <b/>
        <sz val="11"/>
        <color indexed="10"/>
        <rFont val="바탕"/>
        <family val="1"/>
      </rPr>
      <t>주민등록인구통계결과임</t>
    </r>
  </si>
  <si>
    <r>
      <rPr>
        <sz val="11"/>
        <rFont val="바탕"/>
        <family val="1"/>
      </rPr>
      <t>고정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</si>
  <si>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관창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</si>
  <si>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신대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리</t>
    </r>
  </si>
  <si>
    <t>Ocheon-myeon</t>
  </si>
  <si>
    <r>
      <rPr>
        <sz val="11"/>
        <rFont val="바탕"/>
        <family val="1"/>
      </rPr>
      <t>소성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</si>
  <si>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소성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</si>
  <si>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영보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</si>
  <si>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영보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</si>
  <si>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교성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</si>
  <si>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교성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</si>
  <si>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교성</t>
    </r>
    <r>
      <rPr>
        <sz val="11"/>
        <rFont val="Times New Roman"/>
        <family val="1"/>
      </rPr>
      <t xml:space="preserve"> 3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</si>
  <si>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갈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현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</si>
  <si>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오포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</si>
  <si>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효자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</si>
  <si>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효자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</si>
  <si>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원산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리</t>
    </r>
  </si>
  <si>
    <r>
      <t xml:space="preserve">3. </t>
    </r>
    <r>
      <rPr>
        <sz val="9"/>
        <rFont val="바탕"/>
        <family val="1"/>
      </rPr>
      <t>인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구</t>
    </r>
  </si>
  <si>
    <r>
      <rPr>
        <sz val="11"/>
        <rFont val="바탕"/>
        <family val="1"/>
      </rPr>
      <t>외연도리</t>
    </r>
  </si>
  <si>
    <t>Cheonbuk-myeon</t>
  </si>
  <si>
    <r>
      <rPr>
        <sz val="11"/>
        <rFont val="바탕"/>
        <family val="1"/>
      </rPr>
      <t>하만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</si>
  <si>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학성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</si>
  <si>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사호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</si>
  <si>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장은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</si>
  <si>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궁포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</si>
  <si>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낙동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</si>
  <si>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신덕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</si>
  <si>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신죽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</si>
  <si>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진죽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</si>
  <si>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신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송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</si>
  <si>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신송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</si>
  <si>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신송</t>
    </r>
    <r>
      <rPr>
        <sz val="11"/>
        <rFont val="Times New Roman"/>
        <family val="1"/>
      </rPr>
      <t xml:space="preserve"> 3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</si>
  <si>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죽림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</si>
  <si>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정전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</si>
  <si>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야현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</si>
  <si>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장곡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리</t>
    </r>
  </si>
  <si>
    <r>
      <rPr>
        <b/>
        <sz val="11"/>
        <color indexed="10"/>
        <rFont val="바탕"/>
        <family val="1"/>
      </rPr>
      <t>청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10"/>
        <rFont val="바탕"/>
        <family val="1"/>
      </rPr>
      <t>라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10"/>
        <rFont val="바탕"/>
        <family val="1"/>
      </rPr>
      <t>면</t>
    </r>
  </si>
  <si>
    <t>Cheongna-myeon</t>
  </si>
  <si>
    <r>
      <rPr>
        <sz val="11"/>
        <rFont val="바탕"/>
        <family val="1"/>
      </rPr>
      <t>나원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</si>
  <si>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나원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</si>
  <si>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소양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</si>
  <si>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내현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</si>
  <si>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내현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</si>
  <si>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의평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</si>
  <si>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의평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</si>
  <si>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의평</t>
    </r>
    <r>
      <rPr>
        <sz val="11"/>
        <rFont val="Times New Roman"/>
        <family val="1"/>
      </rPr>
      <t xml:space="preserve"> 3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</si>
  <si>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향천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</si>
  <si>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장산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</si>
  <si>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장산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</si>
  <si>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옥계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</si>
  <si>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옥계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</si>
  <si>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황룡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</si>
  <si>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황룡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</si>
  <si>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장현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</si>
  <si>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장현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</si>
  <si>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신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산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</si>
  <si>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음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현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리</t>
    </r>
  </si>
  <si>
    <r>
      <rPr>
        <b/>
        <sz val="11"/>
        <color indexed="10"/>
        <rFont val="바탕"/>
        <family val="1"/>
      </rPr>
      <t>남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10"/>
        <rFont val="바탕"/>
        <family val="1"/>
      </rPr>
      <t>포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10"/>
        <rFont val="바탕"/>
        <family val="1"/>
      </rPr>
      <t>면</t>
    </r>
  </si>
  <si>
    <t>Nampo-myeon</t>
  </si>
  <si>
    <r>
      <rPr>
        <b/>
        <sz val="11"/>
        <color indexed="10"/>
        <rFont val="바탕"/>
        <family val="1"/>
      </rPr>
      <t>주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10"/>
        <rFont val="바탕"/>
        <family val="1"/>
      </rPr>
      <t>산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10"/>
        <rFont val="바탕"/>
        <family val="1"/>
      </rPr>
      <t>면</t>
    </r>
  </si>
  <si>
    <t>Jusan-myeon</t>
  </si>
  <si>
    <r>
      <rPr>
        <sz val="11"/>
        <rFont val="바탕"/>
        <family val="1"/>
      </rPr>
      <t>금암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</si>
  <si>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야룡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</si>
  <si>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주야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</si>
  <si>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신구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</si>
  <si>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유곡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</si>
  <si>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증산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</si>
  <si>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창암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</si>
  <si>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화평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</si>
  <si>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동오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</si>
  <si>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동오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</si>
  <si>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삼곡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</si>
  <si>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삼곡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</si>
  <si>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황율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리</t>
    </r>
  </si>
  <si>
    <t>Misan-myeon</t>
  </si>
  <si>
    <r>
      <rPr>
        <sz val="11"/>
        <rFont val="바탕"/>
        <family val="1"/>
      </rPr>
      <t>도화담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</si>
  <si>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도화담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</si>
  <si>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풍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계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</si>
  <si>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용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수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</si>
  <si>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평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라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</si>
  <si>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늑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전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</si>
  <si>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도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흥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</si>
  <si>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봉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성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</si>
  <si>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옥현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</si>
  <si>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은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현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</si>
  <si>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내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평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</si>
  <si>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삼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계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</si>
  <si>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대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농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리</t>
    </r>
  </si>
  <si>
    <r>
      <rPr>
        <sz val="9"/>
        <rFont val="바탕"/>
        <family val="1"/>
      </rPr>
      <t>풍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산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리</t>
    </r>
  </si>
  <si>
    <r>
      <rPr>
        <sz val="9"/>
        <rFont val="바탕"/>
        <family val="1"/>
      </rPr>
      <t>남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심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리</t>
    </r>
  </si>
  <si>
    <r>
      <rPr>
        <b/>
        <sz val="11"/>
        <color indexed="10"/>
        <rFont val="바탕"/>
        <family val="1"/>
      </rPr>
      <t>성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10"/>
        <rFont val="바탕"/>
        <family val="1"/>
      </rPr>
      <t>주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10"/>
        <rFont val="바탕"/>
        <family val="1"/>
      </rPr>
      <t>면</t>
    </r>
  </si>
  <si>
    <t>Seongju-myeon</t>
  </si>
  <si>
    <r>
      <rPr>
        <sz val="11"/>
        <rFont val="바탕"/>
        <family val="1"/>
      </rPr>
      <t>성주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</si>
  <si>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개화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리</t>
    </r>
  </si>
  <si>
    <r>
      <rPr>
        <b/>
        <sz val="11"/>
        <color indexed="10"/>
        <rFont val="바탕"/>
        <family val="1"/>
      </rPr>
      <t>대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10"/>
        <rFont val="바탕"/>
        <family val="1"/>
      </rPr>
      <t>천</t>
    </r>
    <r>
      <rPr>
        <b/>
        <sz val="11"/>
        <color indexed="10"/>
        <rFont val="Times New Roman"/>
        <family val="1"/>
      </rPr>
      <t xml:space="preserve"> 1 </t>
    </r>
    <r>
      <rPr>
        <b/>
        <sz val="11"/>
        <color indexed="10"/>
        <rFont val="바탕"/>
        <family val="1"/>
      </rPr>
      <t>동</t>
    </r>
  </si>
  <si>
    <t>Daecheon1-dong</t>
  </si>
  <si>
    <r>
      <rPr>
        <sz val="11"/>
        <rFont val="바탕"/>
        <family val="1"/>
      </rPr>
      <t>대천</t>
    </r>
    <r>
      <rPr>
        <sz val="11"/>
        <rFont val="Times New Roman"/>
        <family val="1"/>
      </rPr>
      <t xml:space="preserve">  1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</si>
  <si>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대천</t>
    </r>
    <r>
      <rPr>
        <sz val="11"/>
        <rFont val="Times New Roman"/>
        <family val="1"/>
      </rPr>
      <t xml:space="preserve">  2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</si>
  <si>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대천</t>
    </r>
    <r>
      <rPr>
        <sz val="11"/>
        <rFont val="Times New Roman"/>
        <family val="1"/>
      </rPr>
      <t xml:space="preserve">  3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</si>
  <si>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대천</t>
    </r>
    <r>
      <rPr>
        <sz val="11"/>
        <rFont val="Times New Roman"/>
        <family val="1"/>
      </rPr>
      <t xml:space="preserve">  4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</si>
  <si>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대천</t>
    </r>
    <r>
      <rPr>
        <sz val="11"/>
        <rFont val="Times New Roman"/>
        <family val="1"/>
      </rPr>
      <t xml:space="preserve">  5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</si>
  <si>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대천</t>
    </r>
    <r>
      <rPr>
        <sz val="11"/>
        <rFont val="Times New Roman"/>
        <family val="1"/>
      </rPr>
      <t xml:space="preserve">  6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</si>
  <si>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대천</t>
    </r>
    <r>
      <rPr>
        <sz val="11"/>
        <rFont val="Times New Roman"/>
        <family val="1"/>
      </rPr>
      <t xml:space="preserve">  7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</si>
  <si>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대천</t>
    </r>
    <r>
      <rPr>
        <sz val="11"/>
        <rFont val="Times New Roman"/>
        <family val="1"/>
      </rPr>
      <t xml:space="preserve">  8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</si>
  <si>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대천</t>
    </r>
    <r>
      <rPr>
        <sz val="11"/>
        <rFont val="Times New Roman"/>
        <family val="1"/>
      </rPr>
      <t xml:space="preserve">  9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</si>
  <si>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대천</t>
    </r>
    <r>
      <rPr>
        <sz val="11"/>
        <rFont val="Times New Roman"/>
        <family val="1"/>
      </rPr>
      <t xml:space="preserve"> 51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</si>
  <si>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죽정</t>
    </r>
    <r>
      <rPr>
        <sz val="11"/>
        <rFont val="Times New Roman"/>
        <family val="1"/>
      </rPr>
      <t xml:space="preserve">  1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</si>
  <si>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죽정</t>
    </r>
    <r>
      <rPr>
        <sz val="11"/>
        <rFont val="Times New Roman"/>
        <family val="1"/>
      </rPr>
      <t xml:space="preserve">  2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</si>
  <si>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죽정</t>
    </r>
    <r>
      <rPr>
        <sz val="11"/>
        <rFont val="Times New Roman"/>
        <family val="1"/>
      </rPr>
      <t xml:space="preserve">  3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</si>
  <si>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죽정</t>
    </r>
    <r>
      <rPr>
        <sz val="11"/>
        <rFont val="Times New Roman"/>
        <family val="1"/>
      </rPr>
      <t xml:space="preserve">  4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</si>
  <si>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죽정</t>
    </r>
    <r>
      <rPr>
        <sz val="11"/>
        <rFont val="Times New Roman"/>
        <family val="1"/>
      </rPr>
      <t xml:space="preserve">  5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</si>
  <si>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죽정</t>
    </r>
    <r>
      <rPr>
        <sz val="11"/>
        <rFont val="Times New Roman"/>
        <family val="1"/>
      </rPr>
      <t xml:space="preserve">  6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</si>
  <si>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죽정</t>
    </r>
    <r>
      <rPr>
        <sz val="11"/>
        <rFont val="Times New Roman"/>
        <family val="1"/>
      </rPr>
      <t xml:space="preserve">  7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</si>
  <si>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죽정</t>
    </r>
    <r>
      <rPr>
        <sz val="11"/>
        <rFont val="Times New Roman"/>
        <family val="1"/>
      </rPr>
      <t xml:space="preserve">  8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</si>
  <si>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죽정</t>
    </r>
    <r>
      <rPr>
        <sz val="11"/>
        <rFont val="Times New Roman"/>
        <family val="1"/>
      </rPr>
      <t xml:space="preserve"> 12</t>
    </r>
    <r>
      <rPr>
        <sz val="11"/>
        <rFont val="바탕"/>
        <family val="1"/>
      </rPr>
      <t>통</t>
    </r>
  </si>
  <si>
    <r>
      <rPr>
        <b/>
        <sz val="11"/>
        <color indexed="10"/>
        <rFont val="바탕"/>
        <family val="1"/>
      </rPr>
      <t>대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10"/>
        <rFont val="바탕"/>
        <family val="1"/>
      </rPr>
      <t>천</t>
    </r>
    <r>
      <rPr>
        <b/>
        <sz val="11"/>
        <color indexed="10"/>
        <rFont val="Times New Roman"/>
        <family val="1"/>
      </rPr>
      <t xml:space="preserve"> 2 </t>
    </r>
    <r>
      <rPr>
        <b/>
        <sz val="11"/>
        <color indexed="10"/>
        <rFont val="바탕"/>
        <family val="1"/>
      </rPr>
      <t>동</t>
    </r>
  </si>
  <si>
    <t>Daecheon2-dong</t>
  </si>
  <si>
    <r>
      <t xml:space="preserve">3. </t>
    </r>
    <r>
      <rPr>
        <sz val="9"/>
        <rFont val="바탕"/>
        <family val="1"/>
      </rPr>
      <t>인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구</t>
    </r>
  </si>
  <si>
    <t>POPULATION</t>
  </si>
  <si>
    <r>
      <t xml:space="preserve">* </t>
    </r>
    <r>
      <rPr>
        <b/>
        <sz val="9"/>
        <color indexed="10"/>
        <rFont val="바탕"/>
        <family val="1"/>
      </rPr>
      <t>주민등록인구통계결과임</t>
    </r>
  </si>
  <si>
    <t>Daecheon3-dong</t>
  </si>
  <si>
    <r>
      <rPr>
        <sz val="11"/>
        <rFont val="바탕"/>
        <family val="1"/>
      </rPr>
      <t>화산</t>
    </r>
    <r>
      <rPr>
        <sz val="11"/>
        <rFont val="Times New Roman"/>
        <family val="1"/>
      </rPr>
      <t xml:space="preserve">  1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</si>
  <si>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화산</t>
    </r>
    <r>
      <rPr>
        <sz val="11"/>
        <rFont val="Times New Roman"/>
        <family val="1"/>
      </rPr>
      <t xml:space="preserve">  2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</si>
  <si>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동대</t>
    </r>
    <r>
      <rPr>
        <sz val="11"/>
        <rFont val="Times New Roman"/>
        <family val="1"/>
      </rPr>
      <t xml:space="preserve">  1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</si>
  <si>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동대</t>
    </r>
    <r>
      <rPr>
        <sz val="11"/>
        <rFont val="Times New Roman"/>
        <family val="1"/>
      </rPr>
      <t xml:space="preserve">  2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</si>
  <si>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동대</t>
    </r>
    <r>
      <rPr>
        <sz val="11"/>
        <rFont val="Times New Roman"/>
        <family val="1"/>
      </rPr>
      <t xml:space="preserve">  3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</si>
  <si>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동대</t>
    </r>
    <r>
      <rPr>
        <sz val="11"/>
        <rFont val="Times New Roman"/>
        <family val="1"/>
      </rPr>
      <t xml:space="preserve">  4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</si>
  <si>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동대</t>
    </r>
    <r>
      <rPr>
        <sz val="11"/>
        <rFont val="Times New Roman"/>
        <family val="1"/>
      </rPr>
      <t xml:space="preserve">  5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</si>
  <si>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동대</t>
    </r>
    <r>
      <rPr>
        <sz val="11"/>
        <rFont val="Times New Roman"/>
        <family val="1"/>
      </rPr>
      <t xml:space="preserve">  6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</si>
  <si>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동대</t>
    </r>
    <r>
      <rPr>
        <sz val="11"/>
        <rFont val="Times New Roman"/>
        <family val="1"/>
      </rPr>
      <t xml:space="preserve">  7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</si>
  <si>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동대</t>
    </r>
    <r>
      <rPr>
        <sz val="11"/>
        <rFont val="Times New Roman"/>
        <family val="1"/>
      </rPr>
      <t xml:space="preserve">  8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</si>
  <si>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동대</t>
    </r>
    <r>
      <rPr>
        <sz val="11"/>
        <rFont val="Times New Roman"/>
        <family val="1"/>
      </rPr>
      <t xml:space="preserve"> 15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</si>
  <si>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동대</t>
    </r>
    <r>
      <rPr>
        <sz val="11"/>
        <rFont val="Times New Roman"/>
        <family val="1"/>
      </rPr>
      <t>16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</si>
  <si>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동대</t>
    </r>
    <r>
      <rPr>
        <sz val="11"/>
        <rFont val="Times New Roman"/>
        <family val="1"/>
      </rPr>
      <t>21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</si>
  <si>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동대</t>
    </r>
    <r>
      <rPr>
        <sz val="11"/>
        <rFont val="Times New Roman"/>
        <family val="1"/>
      </rPr>
      <t>22</t>
    </r>
    <r>
      <rPr>
        <sz val="11"/>
        <rFont val="바탕"/>
        <family val="1"/>
      </rPr>
      <t>통</t>
    </r>
  </si>
  <si>
    <t>Daecheon4-dong</t>
  </si>
  <si>
    <r>
      <rPr>
        <b/>
        <sz val="11"/>
        <color indexed="10"/>
        <rFont val="바탕"/>
        <family val="1"/>
      </rPr>
      <t>대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10"/>
        <rFont val="바탕"/>
        <family val="1"/>
      </rPr>
      <t>천</t>
    </r>
    <r>
      <rPr>
        <b/>
        <sz val="11"/>
        <color indexed="10"/>
        <rFont val="Times New Roman"/>
        <family val="1"/>
      </rPr>
      <t xml:space="preserve"> 5 </t>
    </r>
    <r>
      <rPr>
        <b/>
        <sz val="11"/>
        <color indexed="10"/>
        <rFont val="바탕"/>
        <family val="1"/>
      </rPr>
      <t>동</t>
    </r>
  </si>
  <si>
    <t>Daecheon5-dong</t>
  </si>
  <si>
    <r>
      <rPr>
        <sz val="11"/>
        <rFont val="바탕"/>
        <family val="1"/>
      </rPr>
      <t>내항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</si>
  <si>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남곡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</si>
  <si>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요암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</si>
  <si>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요암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</si>
  <si>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요암</t>
    </r>
    <r>
      <rPr>
        <sz val="11"/>
        <rFont val="Times New Roman"/>
        <family val="1"/>
      </rPr>
      <t xml:space="preserve"> 3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</si>
  <si>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신흑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</si>
  <si>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신흑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</si>
  <si>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신흑</t>
    </r>
    <r>
      <rPr>
        <sz val="11"/>
        <rFont val="Times New Roman"/>
        <family val="1"/>
      </rPr>
      <t xml:space="preserve"> 3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</si>
  <si>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신흑</t>
    </r>
    <r>
      <rPr>
        <sz val="11"/>
        <rFont val="Times New Roman"/>
        <family val="1"/>
      </rPr>
      <t xml:space="preserve"> 4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</si>
  <si>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신흑</t>
    </r>
    <r>
      <rPr>
        <sz val="11"/>
        <rFont val="Times New Roman"/>
        <family val="1"/>
      </rPr>
      <t xml:space="preserve"> 5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</si>
  <si>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신흑</t>
    </r>
    <r>
      <rPr>
        <sz val="11"/>
        <rFont val="Times New Roman"/>
        <family val="1"/>
      </rPr>
      <t xml:space="preserve"> 6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</si>
  <si>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신흑</t>
    </r>
    <r>
      <rPr>
        <sz val="11"/>
        <rFont val="Times New Roman"/>
        <family val="1"/>
      </rPr>
      <t xml:space="preserve"> 7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</si>
  <si>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신흑</t>
    </r>
    <r>
      <rPr>
        <sz val="11"/>
        <rFont val="Times New Roman"/>
        <family val="1"/>
      </rPr>
      <t xml:space="preserve"> 8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</si>
  <si>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신흑</t>
    </r>
    <r>
      <rPr>
        <sz val="11"/>
        <rFont val="Times New Roman"/>
        <family val="1"/>
      </rPr>
      <t xml:space="preserve"> 9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</si>
  <si>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신흑</t>
    </r>
    <r>
      <rPr>
        <sz val="11"/>
        <rFont val="Times New Roman"/>
        <family val="1"/>
      </rPr>
      <t xml:space="preserve"> 10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</si>
  <si>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옥서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</si>
  <si>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옥서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</si>
  <si>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달산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</si>
  <si>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달산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</si>
  <si>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달산</t>
    </r>
    <r>
      <rPr>
        <sz val="11"/>
        <rFont val="Times New Roman"/>
        <family val="1"/>
      </rPr>
      <t xml:space="preserve"> 3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</si>
  <si>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신흥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</si>
  <si>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신흥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</si>
  <si>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양항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</si>
  <si>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양항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</si>
  <si>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양기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</si>
  <si>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양기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</si>
  <si>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월전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</si>
  <si>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월전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</si>
  <si>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읍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내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</si>
  <si>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옥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동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</si>
  <si>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창동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</si>
  <si>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창동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</si>
  <si>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봉덕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</si>
  <si>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봉덕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</si>
  <si>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제석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</si>
  <si>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제석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</si>
  <si>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삼현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</si>
  <si>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삼현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</si>
  <si>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소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송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</si>
  <si>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대천</t>
    </r>
    <r>
      <rPr>
        <sz val="11"/>
        <rFont val="Times New Roman"/>
        <family val="1"/>
      </rPr>
      <t xml:space="preserve"> 17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</si>
  <si>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대천</t>
    </r>
    <r>
      <rPr>
        <sz val="11"/>
        <rFont val="Times New Roman"/>
        <family val="1"/>
      </rPr>
      <t xml:space="preserve"> 18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</si>
  <si>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대천</t>
    </r>
    <r>
      <rPr>
        <sz val="11"/>
        <rFont val="Times New Roman"/>
        <family val="1"/>
      </rPr>
      <t xml:space="preserve"> 19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</si>
  <si>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대천</t>
    </r>
    <r>
      <rPr>
        <sz val="11"/>
        <rFont val="Times New Roman"/>
        <family val="1"/>
      </rPr>
      <t xml:space="preserve"> 20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</si>
  <si>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대천</t>
    </r>
    <r>
      <rPr>
        <sz val="11"/>
        <rFont val="Times New Roman"/>
        <family val="1"/>
      </rPr>
      <t xml:space="preserve"> 21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</si>
  <si>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대천</t>
    </r>
    <r>
      <rPr>
        <sz val="11"/>
        <rFont val="Times New Roman"/>
        <family val="1"/>
      </rPr>
      <t xml:space="preserve"> 22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</si>
  <si>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대천</t>
    </r>
    <r>
      <rPr>
        <sz val="11"/>
        <rFont val="Times New Roman"/>
        <family val="1"/>
      </rPr>
      <t xml:space="preserve"> 23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</si>
  <si>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대천</t>
    </r>
    <r>
      <rPr>
        <sz val="11"/>
        <rFont val="Times New Roman"/>
        <family val="1"/>
      </rPr>
      <t xml:space="preserve"> 24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</si>
  <si>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대천</t>
    </r>
    <r>
      <rPr>
        <sz val="11"/>
        <rFont val="Times New Roman"/>
        <family val="1"/>
      </rPr>
      <t xml:space="preserve"> 25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</si>
  <si>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대천</t>
    </r>
    <r>
      <rPr>
        <sz val="11"/>
        <rFont val="Times New Roman"/>
        <family val="1"/>
      </rPr>
      <t xml:space="preserve"> 26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</si>
  <si>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대천</t>
    </r>
    <r>
      <rPr>
        <sz val="11"/>
        <rFont val="Times New Roman"/>
        <family val="1"/>
      </rPr>
      <t xml:space="preserve"> 27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</si>
  <si>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대천</t>
    </r>
    <r>
      <rPr>
        <sz val="11"/>
        <rFont val="Times New Roman"/>
        <family val="1"/>
      </rPr>
      <t xml:space="preserve"> 28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</si>
  <si>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대천</t>
    </r>
    <r>
      <rPr>
        <sz val="11"/>
        <rFont val="Times New Roman"/>
        <family val="1"/>
      </rPr>
      <t xml:space="preserve"> 29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</si>
  <si>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대천</t>
    </r>
    <r>
      <rPr>
        <sz val="11"/>
        <rFont val="Times New Roman"/>
        <family val="1"/>
      </rPr>
      <t xml:space="preserve"> 30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</si>
  <si>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대천</t>
    </r>
    <r>
      <rPr>
        <sz val="11"/>
        <rFont val="Times New Roman"/>
        <family val="1"/>
      </rPr>
      <t xml:space="preserve"> 31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</si>
  <si>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대천</t>
    </r>
    <r>
      <rPr>
        <sz val="11"/>
        <rFont val="Times New Roman"/>
        <family val="1"/>
      </rPr>
      <t xml:space="preserve"> 32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</si>
  <si>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대천</t>
    </r>
    <r>
      <rPr>
        <sz val="11"/>
        <rFont val="Times New Roman"/>
        <family val="1"/>
      </rPr>
      <t xml:space="preserve"> 33</t>
    </r>
    <r>
      <rPr>
        <sz val="11"/>
        <rFont val="바탕"/>
        <family val="1"/>
      </rPr>
      <t>통</t>
    </r>
  </si>
  <si>
    <t>No. of Female households by marital status</t>
  </si>
  <si>
    <t>95&amp;over</t>
  </si>
  <si>
    <t>Marriages</t>
  </si>
  <si>
    <t>Divorce</t>
  </si>
  <si>
    <t>Source :   Civil Affairs Cadastral Department</t>
  </si>
  <si>
    <r>
      <rPr>
        <sz val="11"/>
        <rFont val="바탕"/>
        <family val="1"/>
      </rPr>
      <t>소양</t>
    </r>
    <r>
      <rPr>
        <sz val="11"/>
        <rFont val="Times New Roman"/>
        <family val="1"/>
      </rPr>
      <t xml:space="preserve"> 2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</si>
  <si>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대천</t>
    </r>
    <r>
      <rPr>
        <sz val="11"/>
        <rFont val="Times New Roman"/>
        <family val="1"/>
      </rPr>
      <t xml:space="preserve"> 34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</si>
  <si>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삽시도</t>
    </r>
    <r>
      <rPr>
        <sz val="11"/>
        <rFont val="바탕"/>
        <family val="1"/>
      </rPr>
      <t>리</t>
    </r>
  </si>
  <si>
    <t>고대도리</t>
  </si>
  <si>
    <t>장고도리</t>
  </si>
  <si>
    <r>
      <rPr>
        <sz val="11"/>
        <rFont val="바탕"/>
        <family val="1"/>
      </rPr>
      <t>녹도</t>
    </r>
    <r>
      <rPr>
        <sz val="11"/>
        <rFont val="바탕"/>
        <family val="1"/>
      </rPr>
      <t>리</t>
    </r>
  </si>
  <si>
    <t>호도리</t>
  </si>
  <si>
    <r>
      <t xml:space="preserve">         </t>
    </r>
    <r>
      <rPr>
        <sz val="10"/>
        <color indexed="8"/>
        <rFont val="바탕"/>
        <family val="1"/>
      </rPr>
      <t>기숙사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바탕"/>
        <family val="1"/>
      </rPr>
      <t>사회시설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바탕"/>
        <family val="1"/>
      </rPr>
      <t>등</t>
    </r>
    <r>
      <rPr>
        <sz val="10"/>
        <color indexed="8"/>
        <rFont val="Times New Roman"/>
        <family val="1"/>
      </rPr>
      <t xml:space="preserve">) </t>
    </r>
    <r>
      <rPr>
        <sz val="10"/>
        <color indexed="8"/>
        <rFont val="바탕"/>
        <family val="1"/>
      </rPr>
      <t>및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바탕"/>
        <family val="1"/>
      </rPr>
      <t>외국인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바탕"/>
        <family val="1"/>
      </rPr>
      <t>가구는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바탕"/>
        <family val="1"/>
      </rPr>
      <t>제외</t>
    </r>
    <r>
      <rPr>
        <sz val="10"/>
        <color indexed="8"/>
        <rFont val="Times New Roman"/>
        <family val="1"/>
      </rPr>
      <t xml:space="preserve"> </t>
    </r>
  </si>
  <si>
    <t>평균연령</t>
  </si>
  <si>
    <t>세대당
인구</t>
  </si>
  <si>
    <t>age</t>
  </si>
  <si>
    <t xml:space="preserve">Average </t>
  </si>
  <si>
    <r>
      <t xml:space="preserve">      2) </t>
    </r>
    <r>
      <rPr>
        <sz val="10"/>
        <color indexed="8"/>
        <rFont val="바탕"/>
        <family val="1"/>
      </rPr>
      <t>여성가구주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바탕"/>
        <family val="1"/>
      </rPr>
      <t>가구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바탕"/>
        <family val="1"/>
      </rPr>
      <t>비율</t>
    </r>
    <r>
      <rPr>
        <sz val="10"/>
        <color indexed="8"/>
        <rFont val="Times New Roman"/>
        <family val="1"/>
      </rPr>
      <t xml:space="preserve"> = (B)/(A)*100</t>
    </r>
  </si>
  <si>
    <t>Registered  Population</t>
  </si>
  <si>
    <t>한국인</t>
  </si>
  <si>
    <t>외국인</t>
  </si>
  <si>
    <t>합계</t>
  </si>
  <si>
    <t xml:space="preserve"> Total</t>
  </si>
  <si>
    <t>…</t>
  </si>
  <si>
    <r>
      <rPr>
        <sz val="11"/>
        <rFont val="바탕"/>
        <family val="1"/>
      </rPr>
      <t>삼현</t>
    </r>
    <r>
      <rPr>
        <sz val="11"/>
        <rFont val="Times New Roman"/>
        <family val="1"/>
      </rPr>
      <t xml:space="preserve"> 3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</si>
  <si>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대천</t>
    </r>
    <r>
      <rPr>
        <sz val="11"/>
        <rFont val="Times New Roman"/>
        <family val="1"/>
      </rPr>
      <t xml:space="preserve"> 53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</si>
  <si>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대천</t>
    </r>
    <r>
      <rPr>
        <sz val="11"/>
        <rFont val="Times New Roman"/>
        <family val="1"/>
      </rPr>
      <t xml:space="preserve"> 54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</si>
  <si>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대천</t>
    </r>
    <r>
      <rPr>
        <sz val="11"/>
        <rFont val="Times New Roman"/>
        <family val="1"/>
      </rPr>
      <t xml:space="preserve"> 55</t>
    </r>
    <r>
      <rPr>
        <sz val="11"/>
        <rFont val="바탕"/>
        <family val="1"/>
      </rPr>
      <t>통</t>
    </r>
  </si>
  <si>
    <t>인구</t>
  </si>
  <si>
    <t xml:space="preserve">            Provine migrants are based on In-Migrants population, excluding emigrants overseas.</t>
  </si>
  <si>
    <r>
      <rPr>
        <sz val="11"/>
        <rFont val="바탕"/>
        <family val="1"/>
      </rPr>
      <t>궁촌</t>
    </r>
    <r>
      <rPr>
        <sz val="11"/>
        <rFont val="Times New Roman"/>
        <family val="1"/>
      </rPr>
      <t xml:space="preserve">  1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</si>
  <si>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명천</t>
    </r>
    <r>
      <rPr>
        <sz val="11"/>
        <rFont val="Times New Roman"/>
        <family val="1"/>
      </rPr>
      <t xml:space="preserve">  1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</si>
  <si>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명천</t>
    </r>
    <r>
      <rPr>
        <sz val="11"/>
        <rFont val="Times New Roman"/>
        <family val="1"/>
      </rPr>
      <t xml:space="preserve">  2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</si>
  <si>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명천</t>
    </r>
    <r>
      <rPr>
        <sz val="11"/>
        <rFont val="Times New Roman"/>
        <family val="1"/>
      </rPr>
      <t xml:space="preserve">  3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</si>
  <si>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명천</t>
    </r>
    <r>
      <rPr>
        <sz val="11"/>
        <rFont val="Times New Roman"/>
        <family val="1"/>
      </rPr>
      <t xml:space="preserve">  4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</si>
  <si>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명천</t>
    </r>
    <r>
      <rPr>
        <sz val="11"/>
        <rFont val="Times New Roman"/>
        <family val="1"/>
      </rPr>
      <t xml:space="preserve">  5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</si>
  <si>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명천</t>
    </r>
    <r>
      <rPr>
        <sz val="11"/>
        <rFont val="Times New Roman"/>
        <family val="1"/>
      </rPr>
      <t xml:space="preserve">  6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</si>
  <si>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명천</t>
    </r>
    <r>
      <rPr>
        <sz val="11"/>
        <rFont val="Times New Roman"/>
        <family val="1"/>
      </rPr>
      <t xml:space="preserve">  7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</si>
  <si>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명천</t>
    </r>
    <r>
      <rPr>
        <sz val="11"/>
        <rFont val="Times New Roman"/>
        <family val="1"/>
      </rPr>
      <t xml:space="preserve">  8</t>
    </r>
    <r>
      <rPr>
        <sz val="11"/>
        <rFont val="바탕"/>
        <family val="1"/>
      </rPr>
      <t>통</t>
    </r>
  </si>
  <si>
    <r>
      <rPr>
        <sz val="11"/>
        <rFont val="바탕"/>
        <family val="1"/>
      </rPr>
      <t>명천</t>
    </r>
    <r>
      <rPr>
        <sz val="11"/>
        <rFont val="Times New Roman"/>
        <family val="1"/>
      </rPr>
      <t xml:space="preserve">  9</t>
    </r>
    <r>
      <rPr>
        <sz val="11"/>
        <rFont val="바탕"/>
        <family val="1"/>
      </rPr>
      <t>통</t>
    </r>
  </si>
  <si>
    <r>
      <t xml:space="preserve">3. </t>
    </r>
    <r>
      <rPr>
        <sz val="9"/>
        <rFont val="바탕"/>
        <family val="1"/>
      </rPr>
      <t>인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구</t>
    </r>
  </si>
  <si>
    <r>
      <rPr>
        <sz val="11"/>
        <rFont val="바탕"/>
        <family val="1"/>
      </rPr>
      <t>동대</t>
    </r>
    <r>
      <rPr>
        <sz val="11"/>
        <rFont val="Times New Roman"/>
        <family val="1"/>
      </rPr>
      <t>23통</t>
    </r>
  </si>
  <si>
    <r>
      <rPr>
        <sz val="11"/>
        <rFont val="바탕"/>
        <family val="1"/>
      </rPr>
      <t>동대</t>
    </r>
    <r>
      <rPr>
        <sz val="11"/>
        <rFont val="Times New Roman"/>
        <family val="1"/>
      </rPr>
      <t>24통</t>
    </r>
  </si>
  <si>
    <r>
      <rPr>
        <sz val="11"/>
        <rFont val="바탕"/>
        <family val="1"/>
      </rPr>
      <t>동대</t>
    </r>
    <r>
      <rPr>
        <sz val="11"/>
        <rFont val="Times New Roman"/>
        <family val="1"/>
      </rPr>
      <t>25통</t>
    </r>
  </si>
  <si>
    <r>
      <rPr>
        <sz val="11"/>
        <rFont val="바탕"/>
        <family val="1"/>
      </rPr>
      <t>동대</t>
    </r>
    <r>
      <rPr>
        <sz val="11"/>
        <rFont val="Times New Roman"/>
        <family val="1"/>
      </rPr>
      <t>26통</t>
    </r>
  </si>
  <si>
    <r>
      <rPr>
        <sz val="11"/>
        <rFont val="바탕"/>
        <family val="1"/>
      </rPr>
      <t>동대</t>
    </r>
    <r>
      <rPr>
        <sz val="11"/>
        <rFont val="Times New Roman"/>
        <family val="1"/>
      </rPr>
      <t>27통</t>
    </r>
  </si>
  <si>
    <r>
      <rPr>
        <sz val="11"/>
        <color indexed="8"/>
        <rFont val="바탕"/>
        <family val="1"/>
      </rPr>
      <t>자료</t>
    </r>
    <r>
      <rPr>
        <sz val="11"/>
        <color indexed="8"/>
        <rFont val="Times New Roman"/>
        <family val="1"/>
      </rPr>
      <t xml:space="preserve"> : </t>
    </r>
    <r>
      <rPr>
        <sz val="11"/>
        <color indexed="8"/>
        <rFont val="바탕"/>
        <family val="1"/>
      </rPr>
      <t>문화새마을과</t>
    </r>
  </si>
  <si>
    <r>
      <rPr>
        <b/>
        <sz val="11"/>
        <color indexed="10"/>
        <rFont val="바탕"/>
        <family val="1"/>
      </rPr>
      <t>오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10"/>
        <rFont val="바탕"/>
        <family val="1"/>
      </rPr>
      <t>천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10"/>
        <rFont val="바탕"/>
        <family val="1"/>
      </rPr>
      <t>면</t>
    </r>
  </si>
  <si>
    <r>
      <rPr>
        <b/>
        <sz val="11"/>
        <color indexed="10"/>
        <rFont val="바탕"/>
        <family val="1"/>
      </rPr>
      <t>미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10"/>
        <rFont val="바탕"/>
        <family val="1"/>
      </rPr>
      <t>산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10"/>
        <rFont val="바탕"/>
        <family val="1"/>
      </rPr>
      <t>면</t>
    </r>
  </si>
  <si>
    <r>
      <rPr>
        <b/>
        <sz val="11"/>
        <color indexed="10"/>
        <rFont val="바탕"/>
        <family val="1"/>
      </rPr>
      <t>대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10"/>
        <rFont val="바탕"/>
        <family val="1"/>
      </rPr>
      <t>천</t>
    </r>
    <r>
      <rPr>
        <b/>
        <sz val="11"/>
        <color indexed="10"/>
        <rFont val="Times New Roman"/>
        <family val="1"/>
      </rPr>
      <t xml:space="preserve"> 3 </t>
    </r>
    <r>
      <rPr>
        <b/>
        <sz val="11"/>
        <color indexed="10"/>
        <rFont val="바탕"/>
        <family val="1"/>
      </rPr>
      <t>동</t>
    </r>
  </si>
  <si>
    <r>
      <rPr>
        <b/>
        <sz val="11"/>
        <color indexed="10"/>
        <rFont val="바탕"/>
        <family val="1"/>
      </rPr>
      <t>대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10"/>
        <rFont val="바탕"/>
        <family val="1"/>
      </rPr>
      <t>천</t>
    </r>
    <r>
      <rPr>
        <b/>
        <sz val="11"/>
        <color indexed="10"/>
        <rFont val="Times New Roman"/>
        <family val="1"/>
      </rPr>
      <t xml:space="preserve"> 4 </t>
    </r>
    <r>
      <rPr>
        <b/>
        <sz val="11"/>
        <color indexed="10"/>
        <rFont val="바탕"/>
        <family val="1"/>
      </rPr>
      <t>동</t>
    </r>
  </si>
  <si>
    <r>
      <rPr>
        <b/>
        <sz val="11"/>
        <color indexed="10"/>
        <rFont val="바탕"/>
        <family val="1"/>
      </rPr>
      <t>주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10"/>
        <rFont val="바탕"/>
        <family val="1"/>
      </rPr>
      <t>교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10"/>
        <rFont val="바탕"/>
        <family val="1"/>
      </rPr>
      <t>면</t>
    </r>
  </si>
  <si>
    <r>
      <rPr>
        <b/>
        <sz val="11"/>
        <color indexed="10"/>
        <rFont val="바탕"/>
        <family val="1"/>
      </rPr>
      <t>천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10"/>
        <rFont val="바탕"/>
        <family val="1"/>
      </rPr>
      <t>북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10"/>
        <rFont val="바탕"/>
        <family val="1"/>
      </rPr>
      <t>면</t>
    </r>
  </si>
  <si>
    <r>
      <rPr>
        <b/>
        <sz val="11"/>
        <color indexed="10"/>
        <rFont val="바탕"/>
        <family val="1"/>
      </rPr>
      <t>청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10"/>
        <rFont val="바탕"/>
        <family val="1"/>
      </rPr>
      <t>소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10"/>
        <rFont val="바탕"/>
        <family val="1"/>
      </rPr>
      <t>면</t>
    </r>
  </si>
  <si>
    <r>
      <rPr>
        <sz val="11"/>
        <rFont val="바탕"/>
        <family val="1"/>
      </rPr>
      <t>재정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</si>
  <si>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성연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</rPr>
      <t>리</t>
    </r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</si>
  <si>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</si>
  <si>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</si>
  <si>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</si>
  <si>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</si>
  <si>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</si>
  <si>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</si>
  <si>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</si>
  <si>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</si>
  <si>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</si>
  <si>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</si>
  <si>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</si>
  <si>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</si>
  <si>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r>
      <t xml:space="preserve">3. </t>
    </r>
    <r>
      <rPr>
        <sz val="9"/>
        <color indexed="8"/>
        <rFont val="바탕"/>
        <family val="1"/>
      </rPr>
      <t>인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구</t>
    </r>
  </si>
  <si>
    <r>
      <rPr>
        <sz val="11"/>
        <color indexed="8"/>
        <rFont val="바탕"/>
        <family val="1"/>
      </rPr>
      <t>단위</t>
    </r>
    <r>
      <rPr>
        <sz val="11"/>
        <color indexed="8"/>
        <rFont val="Times New Roman"/>
        <family val="1"/>
      </rPr>
      <t xml:space="preserve">: </t>
    </r>
    <r>
      <rPr>
        <sz val="11"/>
        <color indexed="8"/>
        <rFont val="바탕"/>
        <family val="1"/>
      </rPr>
      <t>건</t>
    </r>
  </si>
  <si>
    <t>Unit: case</t>
  </si>
  <si>
    <t>대천1동</t>
  </si>
  <si>
    <t>대천2동</t>
  </si>
  <si>
    <t>대천3동</t>
  </si>
  <si>
    <t>대천4동</t>
  </si>
  <si>
    <t>대천5동</t>
  </si>
  <si>
    <t>단위 : 가구, 명</t>
  </si>
  <si>
    <t>1월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</si>
  <si>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</si>
  <si>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</si>
  <si>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</si>
  <si>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</si>
  <si>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</si>
  <si>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</si>
  <si>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</si>
  <si>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</si>
  <si>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</si>
  <si>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</si>
  <si>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</si>
  <si>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구성비</t>
  </si>
  <si>
    <t>Population</t>
  </si>
  <si>
    <r>
      <t xml:space="preserve">5.  </t>
    </r>
    <r>
      <rPr>
        <b/>
        <sz val="18"/>
        <rFont val="바탕"/>
        <family val="1"/>
      </rPr>
      <t>인</t>
    </r>
    <r>
      <rPr>
        <b/>
        <sz val="18"/>
        <rFont val="Times New Roman"/>
        <family val="1"/>
      </rPr>
      <t xml:space="preserve">    </t>
    </r>
    <r>
      <rPr>
        <b/>
        <sz val="18"/>
        <rFont val="바탕"/>
        <family val="1"/>
      </rPr>
      <t>구</t>
    </r>
    <r>
      <rPr>
        <b/>
        <sz val="18"/>
        <rFont val="Times New Roman"/>
        <family val="1"/>
      </rPr>
      <t xml:space="preserve">    </t>
    </r>
    <r>
      <rPr>
        <b/>
        <sz val="18"/>
        <rFont val="바탕"/>
        <family val="1"/>
      </rPr>
      <t>동</t>
    </r>
    <r>
      <rPr>
        <b/>
        <sz val="18"/>
        <rFont val="Times New Roman"/>
        <family val="1"/>
      </rPr>
      <t xml:space="preserve">    </t>
    </r>
    <r>
      <rPr>
        <b/>
        <sz val="18"/>
        <rFont val="바탕"/>
        <family val="1"/>
      </rPr>
      <t>태</t>
    </r>
    <r>
      <rPr>
        <b/>
        <vertAlign val="superscript"/>
        <sz val="18"/>
        <rFont val="Times New Roman"/>
        <family val="1"/>
      </rPr>
      <t>1)</t>
    </r>
  </si>
  <si>
    <r>
      <t xml:space="preserve">6-1. </t>
    </r>
    <r>
      <rPr>
        <b/>
        <sz val="18"/>
        <color indexed="8"/>
        <rFont val="바탕"/>
        <family val="1"/>
      </rPr>
      <t>읍</t>
    </r>
    <r>
      <rPr>
        <b/>
        <sz val="18"/>
        <color indexed="8"/>
        <rFont val="Times New Roman"/>
        <family val="1"/>
      </rPr>
      <t>·</t>
    </r>
    <r>
      <rPr>
        <b/>
        <sz val="18"/>
        <color indexed="8"/>
        <rFont val="바탕"/>
        <family val="1"/>
      </rPr>
      <t>면</t>
    </r>
    <r>
      <rPr>
        <b/>
        <sz val="18"/>
        <color indexed="8"/>
        <rFont val="Times New Roman"/>
        <family val="1"/>
      </rPr>
      <t>·</t>
    </r>
    <r>
      <rPr>
        <b/>
        <sz val="18"/>
        <color indexed="8"/>
        <rFont val="바탕"/>
        <family val="1"/>
      </rPr>
      <t>동별</t>
    </r>
    <r>
      <rPr>
        <b/>
        <sz val="18"/>
        <color indexed="8"/>
        <rFont val="Times New Roman"/>
        <family val="1"/>
      </rPr>
      <t xml:space="preserve">  </t>
    </r>
    <r>
      <rPr>
        <b/>
        <sz val="18"/>
        <color indexed="8"/>
        <rFont val="바탕"/>
        <family val="1"/>
      </rPr>
      <t>인구이동</t>
    </r>
    <r>
      <rPr>
        <b/>
        <vertAlign val="superscript"/>
        <sz val="18"/>
        <color indexed="8"/>
        <rFont val="Times New Roman"/>
        <family val="1"/>
      </rPr>
      <t>1)</t>
    </r>
  </si>
  <si>
    <r>
      <t xml:space="preserve">8. </t>
    </r>
    <r>
      <rPr>
        <b/>
        <sz val="18"/>
        <color indexed="8"/>
        <rFont val="바탕"/>
        <family val="1"/>
      </rPr>
      <t>외국인과의</t>
    </r>
    <r>
      <rPr>
        <b/>
        <sz val="18"/>
        <color indexed="8"/>
        <rFont val="Times New Roman"/>
        <family val="1"/>
      </rPr>
      <t xml:space="preserve"> </t>
    </r>
    <r>
      <rPr>
        <b/>
        <sz val="18"/>
        <color indexed="8"/>
        <rFont val="바탕"/>
        <family val="1"/>
      </rPr>
      <t xml:space="preserve">혼인
</t>
    </r>
    <r>
      <rPr>
        <b/>
        <sz val="18"/>
        <color indexed="8"/>
        <rFont val="Times New Roman"/>
        <family val="1"/>
      </rPr>
      <t>Marriages with Foreigner</t>
    </r>
  </si>
  <si>
    <r>
      <t xml:space="preserve">9. </t>
    </r>
    <r>
      <rPr>
        <b/>
        <sz val="18"/>
        <color indexed="8"/>
        <rFont val="바탕"/>
        <family val="1"/>
      </rPr>
      <t>사망원인별</t>
    </r>
    <r>
      <rPr>
        <b/>
        <sz val="18"/>
        <color indexed="8"/>
        <rFont val="Times New Roman"/>
        <family val="1"/>
      </rPr>
      <t xml:space="preserve"> </t>
    </r>
    <r>
      <rPr>
        <b/>
        <sz val="18"/>
        <color indexed="8"/>
        <rFont val="바탕"/>
        <family val="1"/>
      </rPr>
      <t>사망</t>
    </r>
    <r>
      <rPr>
        <b/>
        <sz val="18"/>
        <color indexed="8"/>
        <rFont val="Times New Roman"/>
        <family val="1"/>
      </rPr>
      <t>(2-1)</t>
    </r>
  </si>
  <si>
    <r>
      <t xml:space="preserve">9. </t>
    </r>
    <r>
      <rPr>
        <b/>
        <sz val="18"/>
        <color indexed="8"/>
        <rFont val="바탕"/>
        <family val="1"/>
      </rPr>
      <t>사망원인별</t>
    </r>
    <r>
      <rPr>
        <b/>
        <sz val="18"/>
        <color indexed="8"/>
        <rFont val="Times New Roman"/>
        <family val="1"/>
      </rPr>
      <t xml:space="preserve"> </t>
    </r>
    <r>
      <rPr>
        <b/>
        <sz val="18"/>
        <color indexed="8"/>
        <rFont val="바탕"/>
        <family val="1"/>
      </rPr>
      <t>사망</t>
    </r>
    <r>
      <rPr>
        <b/>
        <sz val="18"/>
        <color indexed="8"/>
        <rFont val="Times New Roman"/>
        <family val="1"/>
      </rPr>
      <t>(2-2)</t>
    </r>
  </si>
  <si>
    <r>
      <t xml:space="preserve">10. </t>
    </r>
    <r>
      <rPr>
        <b/>
        <sz val="18"/>
        <color indexed="8"/>
        <rFont val="바탕"/>
        <family val="1"/>
      </rPr>
      <t>여성가구주현황</t>
    </r>
  </si>
  <si>
    <t>황교1리</t>
  </si>
  <si>
    <t>황교2리</t>
  </si>
  <si>
    <r>
      <rPr>
        <sz val="11"/>
        <rFont val="바탕"/>
        <family val="1"/>
      </rPr>
      <t>명천</t>
    </r>
    <r>
      <rPr>
        <sz val="11"/>
        <rFont val="Times New Roman"/>
        <family val="1"/>
      </rPr>
      <t xml:space="preserve"> 22통</t>
    </r>
  </si>
  <si>
    <r>
      <rPr>
        <sz val="11"/>
        <rFont val="바탕"/>
        <family val="1"/>
      </rPr>
      <t>명천</t>
    </r>
    <r>
      <rPr>
        <sz val="11"/>
        <rFont val="Times New Roman"/>
        <family val="1"/>
      </rPr>
      <t xml:space="preserve"> 23통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</si>
  <si>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 : </t>
    </r>
    <r>
      <rPr>
        <sz val="9"/>
        <rFont val="바탕"/>
        <family val="1"/>
      </rPr>
      <t>문화새마을과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민원지적과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자치행정과</t>
    </r>
  </si>
  <si>
    <t>소황리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</si>
  <si>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</si>
  <si>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</si>
  <si>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</si>
  <si>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</si>
  <si>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</si>
  <si>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</si>
  <si>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</si>
  <si>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</si>
  <si>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</si>
  <si>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</si>
  <si>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</si>
  <si>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</si>
  <si>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</si>
  <si>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</si>
  <si>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</si>
  <si>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</si>
  <si>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</si>
  <si>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</si>
  <si>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</si>
  <si>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</si>
  <si>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</si>
  <si>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</si>
  <si>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</si>
  <si>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</si>
  <si>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</si>
  <si>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</si>
  <si>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총 계
Total</t>
  </si>
  <si>
    <t>다문화 가구
Multicultural
Households</t>
  </si>
  <si>
    <t>1.  Population Trends</t>
  </si>
  <si>
    <r>
      <t xml:space="preserve"> </t>
    </r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: 1) </t>
    </r>
    <r>
      <rPr>
        <sz val="11"/>
        <color indexed="8"/>
        <rFont val="바탕"/>
        <family val="1"/>
      </rPr>
      <t>외국인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세대수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제외</t>
    </r>
    <r>
      <rPr>
        <sz val="11"/>
        <color indexed="8"/>
        <rFont val="Times New Roman"/>
        <family val="1"/>
      </rPr>
      <t>(1998</t>
    </r>
    <r>
      <rPr>
        <sz val="11"/>
        <color indexed="8"/>
        <rFont val="바탕"/>
        <family val="1"/>
      </rPr>
      <t>년부터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적용</t>
    </r>
    <r>
      <rPr>
        <sz val="11"/>
        <color indexed="8"/>
        <rFont val="Times New Roman"/>
        <family val="1"/>
      </rPr>
      <t xml:space="preserve">) </t>
    </r>
  </si>
  <si>
    <r>
      <rPr>
        <sz val="11"/>
        <color indexed="8"/>
        <rFont val="바탕"/>
        <family val="1"/>
      </rPr>
      <t>세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대</t>
    </r>
    <r>
      <rPr>
        <vertAlign val="superscript"/>
        <sz val="11"/>
        <color indexed="8"/>
        <rFont val="Times New Roman"/>
        <family val="1"/>
      </rPr>
      <t xml:space="preserve"> 1)</t>
    </r>
  </si>
  <si>
    <r>
      <rPr>
        <sz val="11"/>
        <color indexed="8"/>
        <rFont val="바탕"/>
        <family val="1"/>
      </rPr>
      <t>등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록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인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구</t>
    </r>
    <r>
      <rPr>
        <sz val="11"/>
        <color indexed="8"/>
        <rFont val="Times New Roman"/>
        <family val="1"/>
      </rPr>
      <t xml:space="preserve">            </t>
    </r>
  </si>
  <si>
    <r>
      <t>65</t>
    </r>
    <r>
      <rPr>
        <sz val="11"/>
        <color indexed="8"/>
        <rFont val="바탕"/>
        <family val="1"/>
      </rPr>
      <t>세이상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</si>
  <si>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</si>
  <si>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증가율</t>
    </r>
    <r>
      <rPr>
        <sz val="11"/>
        <color indexed="8"/>
        <rFont val="Times New Roman"/>
        <family val="1"/>
      </rPr>
      <t>(%)</t>
    </r>
  </si>
  <si>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적</t>
    </r>
    <r>
      <rPr>
        <sz val="11"/>
        <color indexed="8"/>
        <rFont val="Times New Roman"/>
        <family val="1"/>
      </rPr>
      <t xml:space="preserve"> (</t>
    </r>
    <r>
      <rPr>
        <sz val="11"/>
        <color indexed="8"/>
        <rFont val="바탕"/>
        <family val="1"/>
      </rPr>
      <t>㎢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</si>
  <si>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인구밀도</t>
    </r>
    <r>
      <rPr>
        <vertAlign val="superscript"/>
        <sz val="11"/>
        <color indexed="8"/>
        <rFont val="Times New Roman"/>
        <family val="1"/>
      </rPr>
      <t>3)</t>
    </r>
  </si>
  <si>
    <r>
      <rPr>
        <sz val="11"/>
        <color indexed="8"/>
        <rFont val="바탕"/>
        <family val="1"/>
      </rPr>
      <t>인구밀도</t>
    </r>
    <r>
      <rPr>
        <vertAlign val="superscript"/>
        <sz val="11"/>
        <color indexed="8"/>
        <rFont val="Times New Roman"/>
        <family val="1"/>
      </rPr>
      <t>3)</t>
    </r>
  </si>
  <si>
    <r>
      <rPr>
        <sz val="11"/>
        <color indexed="8"/>
        <rFont val="바탕"/>
        <family val="1"/>
      </rPr>
      <t>면적</t>
    </r>
    <r>
      <rPr>
        <sz val="11"/>
        <color indexed="8"/>
        <rFont val="Times New Roman"/>
        <family val="1"/>
      </rPr>
      <t xml:space="preserve">  (</t>
    </r>
    <r>
      <rPr>
        <sz val="11"/>
        <color indexed="8"/>
        <rFont val="바탕"/>
        <family val="1"/>
      </rPr>
      <t>㎢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</si>
  <si>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</si>
  <si>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</si>
  <si>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t>Households</t>
  </si>
  <si>
    <r>
      <t xml:space="preserve">        2), 3) </t>
    </r>
    <r>
      <rPr>
        <sz val="11"/>
        <color indexed="8"/>
        <rFont val="바탕"/>
        <family val="1"/>
      </rPr>
      <t>외국인제외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</si>
  <si>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 xml:space="preserve">별
</t>
    </r>
    <r>
      <rPr>
        <sz val="11"/>
        <color indexed="8"/>
        <rFont val="Times New Roman"/>
        <family val="1"/>
      </rPr>
      <t xml:space="preserve">  
</t>
    </r>
    <r>
      <rPr>
        <sz val="11"/>
        <color indexed="8"/>
        <rFont val="바탕"/>
        <family val="1"/>
      </rPr>
      <t>읍면동별</t>
    </r>
  </si>
  <si>
    <r>
      <rPr>
        <sz val="11"/>
        <color indexed="8"/>
        <rFont val="바탕"/>
        <family val="1"/>
      </rPr>
      <t>세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바탕"/>
        <family val="1"/>
      </rPr>
      <t>대</t>
    </r>
    <r>
      <rPr>
        <vertAlign val="superscript"/>
        <sz val="11"/>
        <color indexed="8"/>
        <rFont val="Times New Roman"/>
        <family val="1"/>
      </rPr>
      <t>1)</t>
    </r>
  </si>
  <si>
    <r>
      <rPr>
        <sz val="11"/>
        <color indexed="8"/>
        <rFont val="바탕"/>
        <family val="1"/>
      </rPr>
      <t>등록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인구</t>
    </r>
    <r>
      <rPr>
        <sz val="11"/>
        <color indexed="8"/>
        <rFont val="Times New Roman"/>
        <family val="1"/>
      </rPr>
      <t xml:space="preserve">  Registered  Population</t>
    </r>
  </si>
  <si>
    <r>
      <t>등록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인구</t>
    </r>
    <r>
      <rPr>
        <sz val="11"/>
        <color indexed="8"/>
        <rFont val="Times New Roman"/>
        <family val="1"/>
      </rPr>
      <t xml:space="preserve">  Registered  Population</t>
    </r>
  </si>
  <si>
    <r>
      <t>65</t>
    </r>
    <r>
      <rPr>
        <sz val="11"/>
        <color indexed="8"/>
        <rFont val="바탕"/>
        <family val="1"/>
      </rPr>
      <t>세이상</t>
    </r>
    <r>
      <rPr>
        <sz val="11"/>
        <color indexed="8"/>
        <rFont val="Times New Roman"/>
        <family val="1"/>
      </rPr>
      <t xml:space="preserve"> 
</t>
    </r>
    <r>
      <rPr>
        <sz val="11"/>
        <color indexed="8"/>
        <rFont val="바탕"/>
        <family val="1"/>
      </rPr>
      <t>고령자</t>
    </r>
    <r>
      <rPr>
        <vertAlign val="superscript"/>
        <sz val="11"/>
        <color indexed="8"/>
        <rFont val="Times New Roman"/>
        <family val="1"/>
      </rPr>
      <t>2)</t>
    </r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</si>
  <si>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</si>
  <si>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바탕"/>
        <family val="1"/>
      </rPr>
      <t>여</t>
    </r>
  </si>
  <si>
    <r>
      <rPr>
        <sz val="11"/>
        <color indexed="8"/>
        <rFont val="바탕"/>
        <family val="1"/>
      </rPr>
      <t>웅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읍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</si>
  <si>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</si>
  <si>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</si>
  <si>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오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</si>
  <si>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북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</si>
  <si>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</si>
  <si>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라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</si>
  <si>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남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</si>
  <si>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</si>
  <si>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미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</si>
  <si>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성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</si>
  <si>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대천</t>
    </r>
    <r>
      <rPr>
        <sz val="11"/>
        <color indexed="8"/>
        <rFont val="Times New Roman"/>
        <family val="1"/>
      </rPr>
      <t xml:space="preserve"> 1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</si>
  <si>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대천</t>
    </r>
    <r>
      <rPr>
        <sz val="11"/>
        <color indexed="8"/>
        <rFont val="Times New Roman"/>
        <family val="1"/>
      </rPr>
      <t xml:space="preserve"> 2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</si>
  <si>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대천</t>
    </r>
    <r>
      <rPr>
        <sz val="11"/>
        <color indexed="8"/>
        <rFont val="Times New Roman"/>
        <family val="1"/>
      </rPr>
      <t xml:space="preserve"> 3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</si>
  <si>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대천</t>
    </r>
    <r>
      <rPr>
        <sz val="11"/>
        <color indexed="8"/>
        <rFont val="Times New Roman"/>
        <family val="1"/>
      </rPr>
      <t xml:space="preserve"> 4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</si>
  <si>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대천</t>
    </r>
    <r>
      <rPr>
        <sz val="11"/>
        <color indexed="8"/>
        <rFont val="Times New Roman"/>
        <family val="1"/>
      </rPr>
      <t xml:space="preserve"> 5</t>
    </r>
    <r>
      <rPr>
        <sz val="11"/>
        <color indexed="8"/>
        <rFont val="바탕"/>
        <family val="1"/>
      </rPr>
      <t>동</t>
    </r>
  </si>
  <si>
    <t>Note : 1) Foreign households excluded(since 1998)</t>
  </si>
  <si>
    <t xml:space="preserve">            2), 3) Foreigners excluded</t>
  </si>
  <si>
    <r>
      <rPr>
        <sz val="9"/>
        <color indexed="8"/>
        <rFont val="바탕"/>
        <family val="1"/>
      </rPr>
      <t>읍면동별</t>
    </r>
  </si>
  <si>
    <r>
      <rPr>
        <sz val="9"/>
        <color indexed="8"/>
        <rFont val="바탕"/>
        <family val="1"/>
      </rPr>
      <t>통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리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</si>
  <si>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수부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바탕"/>
        <family val="1"/>
      </rPr>
      <t>리</t>
    </r>
  </si>
  <si>
    <r>
      <rPr>
        <sz val="11"/>
        <color indexed="8"/>
        <rFont val="바탕"/>
        <family val="1"/>
      </rPr>
      <t>수부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바탕"/>
        <family val="1"/>
      </rPr>
      <t>리</t>
    </r>
  </si>
  <si>
    <r>
      <rPr>
        <sz val="11"/>
        <color indexed="8"/>
        <rFont val="바탕"/>
        <family val="1"/>
      </rPr>
      <t>성동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바탕"/>
        <family val="1"/>
      </rPr>
      <t>리</t>
    </r>
  </si>
  <si>
    <r>
      <rPr>
        <sz val="11"/>
        <color indexed="8"/>
        <rFont val="바탕"/>
        <family val="1"/>
      </rPr>
      <t>대창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바탕"/>
        <family val="1"/>
      </rPr>
      <t>리</t>
    </r>
  </si>
  <si>
    <r>
      <rPr>
        <sz val="11"/>
        <color indexed="8"/>
        <rFont val="바탕"/>
        <family val="1"/>
      </rPr>
      <t>대창</t>
    </r>
    <r>
      <rPr>
        <sz val="11"/>
        <color indexed="8"/>
        <rFont val="Times New Roman"/>
        <family val="1"/>
      </rPr>
      <t>4</t>
    </r>
    <r>
      <rPr>
        <sz val="11"/>
        <color indexed="8"/>
        <rFont val="바탕"/>
        <family val="1"/>
      </rPr>
      <t>리</t>
    </r>
  </si>
  <si>
    <r>
      <rPr>
        <sz val="11"/>
        <color indexed="8"/>
        <rFont val="바탕"/>
        <family val="1"/>
      </rPr>
      <t>대창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바탕"/>
        <family val="1"/>
      </rPr>
      <t>리</t>
    </r>
  </si>
  <si>
    <r>
      <rPr>
        <sz val="11"/>
        <color indexed="8"/>
        <rFont val="바탕"/>
        <family val="1"/>
      </rPr>
      <t>대창</t>
    </r>
    <r>
      <rPr>
        <sz val="11"/>
        <color indexed="8"/>
        <rFont val="Times New Roman"/>
        <family val="1"/>
      </rPr>
      <t>8</t>
    </r>
    <r>
      <rPr>
        <sz val="11"/>
        <color indexed="8"/>
        <rFont val="바탕"/>
        <family val="1"/>
      </rPr>
      <t>리</t>
    </r>
  </si>
  <si>
    <r>
      <rPr>
        <sz val="11"/>
        <color indexed="8"/>
        <rFont val="바탕"/>
        <family val="1"/>
      </rPr>
      <t>대창</t>
    </r>
    <r>
      <rPr>
        <sz val="11"/>
        <color indexed="8"/>
        <rFont val="Times New Roman"/>
        <family val="1"/>
      </rPr>
      <t>9</t>
    </r>
    <r>
      <rPr>
        <sz val="11"/>
        <color indexed="8"/>
        <rFont val="바탕"/>
        <family val="1"/>
      </rPr>
      <t>리</t>
    </r>
  </si>
  <si>
    <r>
      <rPr>
        <sz val="11"/>
        <color indexed="8"/>
        <rFont val="바탕"/>
        <family val="1"/>
      </rPr>
      <t>대천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바탕"/>
        <family val="1"/>
      </rPr>
      <t>리</t>
    </r>
  </si>
  <si>
    <r>
      <rPr>
        <sz val="11"/>
        <color indexed="8"/>
        <rFont val="바탕"/>
        <family val="1"/>
      </rPr>
      <t>두룡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바탕"/>
        <family val="1"/>
      </rPr>
      <t>리</t>
    </r>
  </si>
  <si>
    <r>
      <rPr>
        <sz val="11"/>
        <color indexed="8"/>
        <rFont val="바탕"/>
        <family val="1"/>
      </rPr>
      <t>관당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바탕"/>
        <family val="1"/>
      </rPr>
      <t>리</t>
    </r>
  </si>
  <si>
    <r>
      <rPr>
        <sz val="9"/>
        <color indexed="8"/>
        <rFont val="바탕"/>
        <family val="1"/>
      </rPr>
      <t>세</t>
    </r>
    <r>
      <rPr>
        <sz val="9"/>
        <color indexed="8"/>
        <rFont val="Times New Roman"/>
        <family val="1"/>
      </rPr>
      <t xml:space="preserve">      </t>
    </r>
    <r>
      <rPr>
        <sz val="9"/>
        <color indexed="8"/>
        <rFont val="바탕"/>
        <family val="1"/>
      </rPr>
      <t>대</t>
    </r>
    <r>
      <rPr>
        <sz val="9"/>
        <color indexed="8"/>
        <rFont val="Times New Roman"/>
        <family val="1"/>
      </rPr>
      <t xml:space="preserve"> </t>
    </r>
    <r>
      <rPr>
        <vertAlign val="superscript"/>
        <sz val="9"/>
        <color indexed="8"/>
        <rFont val="Times New Roman"/>
        <family val="1"/>
      </rPr>
      <t>1)</t>
    </r>
  </si>
  <si>
    <r>
      <t>등록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인구</t>
    </r>
    <r>
      <rPr>
        <sz val="11"/>
        <color indexed="8"/>
        <rFont val="Times New Roman"/>
        <family val="1"/>
      </rPr>
      <t xml:space="preserve">  Registered  Population</t>
    </r>
  </si>
  <si>
    <r>
      <rPr>
        <b/>
        <sz val="11"/>
        <color indexed="8"/>
        <rFont val="바탕"/>
        <family val="1"/>
      </rPr>
      <t>보</t>
    </r>
    <r>
      <rPr>
        <b/>
        <sz val="11"/>
        <color indexed="8"/>
        <rFont val="Times New Roman"/>
        <family val="1"/>
      </rPr>
      <t xml:space="preserve">  </t>
    </r>
    <r>
      <rPr>
        <b/>
        <sz val="11"/>
        <color indexed="8"/>
        <rFont val="바탕"/>
        <family val="1"/>
      </rPr>
      <t>령</t>
    </r>
    <r>
      <rPr>
        <b/>
        <sz val="11"/>
        <color indexed="8"/>
        <rFont val="Times New Roman"/>
        <family val="1"/>
      </rPr>
      <t xml:space="preserve">  </t>
    </r>
    <r>
      <rPr>
        <b/>
        <sz val="11"/>
        <color indexed="8"/>
        <rFont val="바탕"/>
        <family val="1"/>
      </rPr>
      <t>시</t>
    </r>
  </si>
  <si>
    <r>
      <rPr>
        <sz val="11"/>
        <color indexed="8"/>
        <rFont val="바탕"/>
        <family val="1"/>
      </rPr>
      <t>평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바탕"/>
        <family val="1"/>
      </rPr>
      <t>리</t>
    </r>
  </si>
  <si>
    <r>
      <rPr>
        <sz val="11"/>
        <color indexed="8"/>
        <rFont val="바탕"/>
        <family val="1"/>
      </rPr>
      <t>평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바탕"/>
        <family val="1"/>
      </rPr>
      <t>리</t>
    </r>
  </si>
  <si>
    <r>
      <rPr>
        <sz val="11"/>
        <color indexed="8"/>
        <rFont val="바탕"/>
        <family val="1"/>
      </rPr>
      <t>수부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바탕"/>
        <family val="1"/>
      </rPr>
      <t>리</t>
    </r>
  </si>
  <si>
    <r>
      <rPr>
        <sz val="11"/>
        <color indexed="8"/>
        <rFont val="바탕"/>
        <family val="1"/>
      </rPr>
      <t>성동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바탕"/>
        <family val="1"/>
      </rPr>
      <t>리</t>
    </r>
  </si>
  <si>
    <r>
      <rPr>
        <sz val="11"/>
        <color indexed="8"/>
        <rFont val="바탕"/>
        <family val="1"/>
      </rPr>
      <t>성동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바탕"/>
        <family val="1"/>
      </rPr>
      <t>리</t>
    </r>
  </si>
  <si>
    <r>
      <rPr>
        <sz val="11"/>
        <color indexed="8"/>
        <rFont val="바탕"/>
        <family val="1"/>
      </rPr>
      <t>대창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바탕"/>
        <family val="1"/>
      </rPr>
      <t>리</t>
    </r>
  </si>
  <si>
    <r>
      <rPr>
        <sz val="11"/>
        <color indexed="8"/>
        <rFont val="바탕"/>
        <family val="1"/>
      </rPr>
      <t>대창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바탕"/>
        <family val="1"/>
      </rPr>
      <t>리</t>
    </r>
  </si>
  <si>
    <r>
      <rPr>
        <sz val="11"/>
        <color indexed="8"/>
        <rFont val="바탕"/>
        <family val="1"/>
      </rPr>
      <t>대창</t>
    </r>
    <r>
      <rPr>
        <sz val="11"/>
        <color indexed="8"/>
        <rFont val="Times New Roman"/>
        <family val="1"/>
      </rPr>
      <t>6</t>
    </r>
    <r>
      <rPr>
        <sz val="11"/>
        <color indexed="8"/>
        <rFont val="바탕"/>
        <family val="1"/>
      </rPr>
      <t>리</t>
    </r>
  </si>
  <si>
    <r>
      <rPr>
        <sz val="11"/>
        <color indexed="8"/>
        <rFont val="바탕"/>
        <family val="1"/>
      </rPr>
      <t>대창</t>
    </r>
    <r>
      <rPr>
        <sz val="11"/>
        <color indexed="8"/>
        <rFont val="Times New Roman"/>
        <family val="1"/>
      </rPr>
      <t>7</t>
    </r>
    <r>
      <rPr>
        <sz val="11"/>
        <color indexed="8"/>
        <rFont val="바탕"/>
        <family val="1"/>
      </rPr>
      <t>리</t>
    </r>
  </si>
  <si>
    <r>
      <rPr>
        <sz val="11"/>
        <color indexed="8"/>
        <rFont val="바탕"/>
        <family val="1"/>
      </rPr>
      <t>대천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바탕"/>
        <family val="1"/>
      </rPr>
      <t>리</t>
    </r>
  </si>
  <si>
    <r>
      <rPr>
        <sz val="11"/>
        <color indexed="8"/>
        <rFont val="바탕"/>
        <family val="1"/>
      </rPr>
      <t>두룡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바탕"/>
        <family val="1"/>
      </rPr>
      <t>리</t>
    </r>
  </si>
  <si>
    <r>
      <rPr>
        <sz val="11"/>
        <color indexed="8"/>
        <rFont val="바탕"/>
        <family val="1"/>
      </rPr>
      <t>구룡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바탕"/>
        <family val="1"/>
      </rPr>
      <t>리</t>
    </r>
  </si>
  <si>
    <r>
      <rPr>
        <sz val="11"/>
        <color indexed="8"/>
        <rFont val="바탕"/>
        <family val="1"/>
      </rPr>
      <t>구룡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바탕"/>
        <family val="1"/>
      </rPr>
      <t>리</t>
    </r>
  </si>
  <si>
    <r>
      <rPr>
        <sz val="11"/>
        <color indexed="8"/>
        <rFont val="바탕"/>
        <family val="1"/>
      </rPr>
      <t>관당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바탕"/>
        <family val="1"/>
      </rPr>
      <t>리</t>
    </r>
  </si>
  <si>
    <r>
      <rPr>
        <sz val="11"/>
        <color indexed="8"/>
        <rFont val="바탕"/>
        <family val="1"/>
      </rPr>
      <t>관당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바탕"/>
        <family val="1"/>
      </rPr>
      <t>리</t>
    </r>
  </si>
  <si>
    <r>
      <rPr>
        <sz val="11"/>
        <color indexed="8"/>
        <rFont val="바탕"/>
        <family val="1"/>
      </rPr>
      <t>독산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바탕"/>
        <family val="1"/>
      </rPr>
      <t>리</t>
    </r>
  </si>
  <si>
    <r>
      <rPr>
        <sz val="9"/>
        <color indexed="8"/>
        <rFont val="바탕"/>
        <family val="1"/>
      </rPr>
      <t>자료</t>
    </r>
    <r>
      <rPr>
        <sz val="9"/>
        <color indexed="8"/>
        <rFont val="Times New Roman"/>
        <family val="1"/>
      </rPr>
      <t xml:space="preserve"> : </t>
    </r>
    <r>
      <rPr>
        <sz val="9"/>
        <color indexed="8"/>
        <rFont val="바탕"/>
        <family val="1"/>
      </rPr>
      <t>읍면동</t>
    </r>
    <r>
      <rPr>
        <sz val="9"/>
        <color indexed="8"/>
        <rFont val="Times New Roman"/>
        <family val="1"/>
      </rPr>
      <t xml:space="preserve">, </t>
    </r>
    <r>
      <rPr>
        <sz val="9"/>
        <color indexed="8"/>
        <rFont val="바탕"/>
        <family val="1"/>
      </rPr>
      <t>민원지적과</t>
    </r>
  </si>
  <si>
    <r>
      <t>Source : eup</t>
    </r>
    <r>
      <rPr>
        <sz val="9"/>
        <color indexed="8"/>
        <rFont val="바탕"/>
        <family val="1"/>
      </rPr>
      <t>·</t>
    </r>
    <r>
      <rPr>
        <sz val="9"/>
        <color indexed="8"/>
        <rFont val="Times New Roman"/>
        <family val="1"/>
      </rPr>
      <t>myeon</t>
    </r>
    <r>
      <rPr>
        <sz val="9"/>
        <color indexed="8"/>
        <rFont val="바탕"/>
        <family val="1"/>
      </rPr>
      <t>·</t>
    </r>
    <r>
      <rPr>
        <sz val="9"/>
        <color indexed="8"/>
        <rFont val="Times New Roman"/>
        <family val="1"/>
      </rPr>
      <t>dong, Civil Affairs Cadastral Department</t>
    </r>
  </si>
  <si>
    <r>
      <t xml:space="preserve">3. </t>
    </r>
    <r>
      <rPr>
        <sz val="9"/>
        <color indexed="8"/>
        <rFont val="바탕"/>
        <family val="1"/>
      </rPr>
      <t>인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구</t>
    </r>
  </si>
  <si>
    <r>
      <t xml:space="preserve">* </t>
    </r>
    <r>
      <rPr>
        <b/>
        <sz val="9"/>
        <color indexed="10"/>
        <rFont val="바탕"/>
        <family val="1"/>
      </rPr>
      <t>주민등록인구통계결과임</t>
    </r>
  </si>
  <si>
    <r>
      <rPr>
        <sz val="9"/>
        <color indexed="8"/>
        <rFont val="바탕"/>
        <family val="1"/>
      </rPr>
      <t>단위</t>
    </r>
    <r>
      <rPr>
        <sz val="9"/>
        <color indexed="8"/>
        <rFont val="Times New Roman"/>
        <family val="1"/>
      </rPr>
      <t xml:space="preserve"> : </t>
    </r>
    <r>
      <rPr>
        <sz val="9"/>
        <color indexed="8"/>
        <rFont val="바탕"/>
        <family val="1"/>
      </rPr>
      <t>세대</t>
    </r>
    <r>
      <rPr>
        <sz val="9"/>
        <color indexed="8"/>
        <rFont val="Times New Roman"/>
        <family val="1"/>
      </rPr>
      <t xml:space="preserve">, </t>
    </r>
    <r>
      <rPr>
        <sz val="9"/>
        <color indexed="8"/>
        <rFont val="바탕"/>
        <family val="1"/>
      </rPr>
      <t>명</t>
    </r>
  </si>
  <si>
    <r>
      <rPr>
        <b/>
        <sz val="11"/>
        <color indexed="10"/>
        <rFont val="바탕"/>
        <family val="1"/>
      </rPr>
      <t>웅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10"/>
        <rFont val="바탕"/>
        <family val="1"/>
      </rPr>
      <t>천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10"/>
        <rFont val="바탕"/>
        <family val="1"/>
      </rPr>
      <t>읍</t>
    </r>
  </si>
  <si>
    <r>
      <rPr>
        <sz val="11"/>
        <color indexed="8"/>
        <rFont val="바탕"/>
        <family val="1"/>
      </rPr>
      <t>독산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바탕"/>
        <family val="1"/>
      </rPr>
      <t>리</t>
    </r>
  </si>
  <si>
    <r>
      <rPr>
        <sz val="11"/>
        <color indexed="8"/>
        <rFont val="바탕"/>
        <family val="1"/>
      </rPr>
      <t>죽청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바탕"/>
        <family val="1"/>
      </rPr>
      <t>리</t>
    </r>
  </si>
  <si>
    <r>
      <rPr>
        <sz val="11"/>
        <color indexed="8"/>
        <rFont val="바탕"/>
        <family val="1"/>
      </rPr>
      <t>죽청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바탕"/>
        <family val="1"/>
      </rPr>
      <t>리</t>
    </r>
  </si>
  <si>
    <r>
      <rPr>
        <sz val="11"/>
        <color indexed="8"/>
        <rFont val="바탕"/>
        <family val="1"/>
      </rPr>
      <t>노천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바탕"/>
        <family val="1"/>
      </rPr>
      <t>리</t>
    </r>
  </si>
  <si>
    <r>
      <rPr>
        <sz val="11"/>
        <color indexed="8"/>
        <rFont val="바탕"/>
        <family val="1"/>
      </rPr>
      <t>노천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바탕"/>
        <family val="1"/>
      </rPr>
      <t>리</t>
    </r>
  </si>
  <si>
    <r>
      <rPr>
        <sz val="11"/>
        <color indexed="8"/>
        <rFont val="바탕"/>
        <family val="1"/>
      </rPr>
      <t>연령계급별</t>
    </r>
  </si>
  <si>
    <r>
      <rPr>
        <sz val="11"/>
        <color indexed="8"/>
        <rFont val="바탕"/>
        <family val="1"/>
      </rPr>
      <t>인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구</t>
    </r>
  </si>
  <si>
    <r>
      <rPr>
        <sz val="11"/>
        <color indexed="8"/>
        <rFont val="바탕"/>
        <family val="1"/>
      </rPr>
      <t>구성비</t>
    </r>
  </si>
  <si>
    <r>
      <rPr>
        <sz val="11"/>
        <color indexed="8"/>
        <rFont val="바탕"/>
        <family val="1"/>
      </rPr>
      <t>구성비</t>
    </r>
  </si>
  <si>
    <r>
      <rPr>
        <sz val="11"/>
        <color indexed="8"/>
        <rFont val="바탕"/>
        <family val="1"/>
      </rPr>
      <t>인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구</t>
    </r>
  </si>
  <si>
    <r>
      <rPr>
        <sz val="11"/>
        <color indexed="8"/>
        <rFont val="바탕"/>
        <family val="1"/>
      </rPr>
      <t>구성비</t>
    </r>
  </si>
  <si>
    <r>
      <t xml:space="preserve"> </t>
    </r>
    <r>
      <rPr>
        <b/>
        <sz val="11"/>
        <color indexed="8"/>
        <rFont val="바탕"/>
        <family val="1"/>
      </rPr>
      <t>총</t>
    </r>
    <r>
      <rPr>
        <b/>
        <sz val="11"/>
        <color indexed="8"/>
        <rFont val="Times New Roman"/>
        <family val="1"/>
      </rPr>
      <t xml:space="preserve">  </t>
    </r>
    <r>
      <rPr>
        <b/>
        <sz val="11"/>
        <color indexed="8"/>
        <rFont val="바탕"/>
        <family val="1"/>
      </rPr>
      <t>계</t>
    </r>
  </si>
  <si>
    <r>
      <t xml:space="preserve">  0 </t>
    </r>
    <r>
      <rPr>
        <sz val="11"/>
        <color indexed="8"/>
        <rFont val="바탕"/>
        <family val="1"/>
      </rPr>
      <t>∼</t>
    </r>
    <r>
      <rPr>
        <sz val="11"/>
        <color indexed="8"/>
        <rFont val="Times New Roman"/>
        <family val="1"/>
      </rPr>
      <t xml:space="preserve"> 4 </t>
    </r>
    <r>
      <rPr>
        <sz val="11"/>
        <color indexed="8"/>
        <rFont val="바탕"/>
        <family val="1"/>
      </rPr>
      <t>세</t>
    </r>
  </si>
  <si>
    <r>
      <t xml:space="preserve"> 0</t>
    </r>
    <r>
      <rPr>
        <sz val="11"/>
        <color indexed="8"/>
        <rFont val="바탕"/>
        <family val="1"/>
      </rPr>
      <t>∼</t>
    </r>
    <r>
      <rPr>
        <sz val="11"/>
        <color indexed="8"/>
        <rFont val="Times New Roman"/>
        <family val="1"/>
      </rPr>
      <t>4
Year Old</t>
    </r>
  </si>
  <si>
    <r>
      <t xml:space="preserve">5 </t>
    </r>
    <r>
      <rPr>
        <sz val="11"/>
        <color indexed="8"/>
        <rFont val="바탕"/>
        <family val="1"/>
      </rPr>
      <t>∼</t>
    </r>
    <r>
      <rPr>
        <sz val="11"/>
        <color indexed="8"/>
        <rFont val="Times New Roman"/>
        <family val="1"/>
      </rPr>
      <t xml:space="preserve"> 9</t>
    </r>
  </si>
  <si>
    <r>
      <t xml:space="preserve">5 </t>
    </r>
    <r>
      <rPr>
        <sz val="11"/>
        <color indexed="8"/>
        <rFont val="바탕"/>
        <family val="1"/>
      </rPr>
      <t>∼</t>
    </r>
    <r>
      <rPr>
        <sz val="11"/>
        <color indexed="8"/>
        <rFont val="Times New Roman"/>
        <family val="1"/>
      </rPr>
      <t xml:space="preserve"> 9</t>
    </r>
  </si>
  <si>
    <r>
      <t xml:space="preserve">10 </t>
    </r>
    <r>
      <rPr>
        <sz val="11"/>
        <color indexed="8"/>
        <rFont val="바탕"/>
        <family val="1"/>
      </rPr>
      <t>∼</t>
    </r>
    <r>
      <rPr>
        <sz val="11"/>
        <color indexed="8"/>
        <rFont val="Times New Roman"/>
        <family val="1"/>
      </rPr>
      <t xml:space="preserve"> 14</t>
    </r>
  </si>
  <si>
    <r>
      <t xml:space="preserve">10 </t>
    </r>
    <r>
      <rPr>
        <sz val="11"/>
        <color indexed="8"/>
        <rFont val="바탕"/>
        <family val="1"/>
      </rPr>
      <t>∼</t>
    </r>
    <r>
      <rPr>
        <sz val="11"/>
        <color indexed="8"/>
        <rFont val="Times New Roman"/>
        <family val="1"/>
      </rPr>
      <t xml:space="preserve"> 14</t>
    </r>
  </si>
  <si>
    <r>
      <t xml:space="preserve">15 </t>
    </r>
    <r>
      <rPr>
        <sz val="11"/>
        <color indexed="8"/>
        <rFont val="바탕"/>
        <family val="1"/>
      </rPr>
      <t>∼</t>
    </r>
    <r>
      <rPr>
        <sz val="11"/>
        <color indexed="8"/>
        <rFont val="Times New Roman"/>
        <family val="1"/>
      </rPr>
      <t xml:space="preserve"> 19</t>
    </r>
  </si>
  <si>
    <r>
      <t xml:space="preserve">20 </t>
    </r>
    <r>
      <rPr>
        <sz val="11"/>
        <color indexed="8"/>
        <rFont val="바탕"/>
        <family val="1"/>
      </rPr>
      <t>∼</t>
    </r>
    <r>
      <rPr>
        <sz val="11"/>
        <color indexed="8"/>
        <rFont val="Times New Roman"/>
        <family val="1"/>
      </rPr>
      <t xml:space="preserve"> 24</t>
    </r>
  </si>
  <si>
    <r>
      <t xml:space="preserve">25 </t>
    </r>
    <r>
      <rPr>
        <sz val="11"/>
        <color indexed="8"/>
        <rFont val="바탕"/>
        <family val="1"/>
      </rPr>
      <t>∼</t>
    </r>
    <r>
      <rPr>
        <sz val="11"/>
        <color indexed="8"/>
        <rFont val="Times New Roman"/>
        <family val="1"/>
      </rPr>
      <t xml:space="preserve"> 29</t>
    </r>
  </si>
  <si>
    <r>
      <t xml:space="preserve">30 </t>
    </r>
    <r>
      <rPr>
        <sz val="11"/>
        <color indexed="8"/>
        <rFont val="바탕"/>
        <family val="1"/>
      </rPr>
      <t>∼</t>
    </r>
    <r>
      <rPr>
        <sz val="11"/>
        <color indexed="8"/>
        <rFont val="Times New Roman"/>
        <family val="1"/>
      </rPr>
      <t xml:space="preserve"> 34</t>
    </r>
  </si>
  <si>
    <r>
      <t xml:space="preserve">35 </t>
    </r>
    <r>
      <rPr>
        <sz val="11"/>
        <color indexed="8"/>
        <rFont val="바탕"/>
        <family val="1"/>
      </rPr>
      <t>∼</t>
    </r>
    <r>
      <rPr>
        <sz val="11"/>
        <color indexed="8"/>
        <rFont val="Times New Roman"/>
        <family val="1"/>
      </rPr>
      <t xml:space="preserve"> 39</t>
    </r>
  </si>
  <si>
    <r>
      <t xml:space="preserve">40 </t>
    </r>
    <r>
      <rPr>
        <sz val="11"/>
        <color indexed="8"/>
        <rFont val="바탕"/>
        <family val="1"/>
      </rPr>
      <t>∼</t>
    </r>
    <r>
      <rPr>
        <sz val="11"/>
        <color indexed="8"/>
        <rFont val="Times New Roman"/>
        <family val="1"/>
      </rPr>
      <t xml:space="preserve"> 44</t>
    </r>
  </si>
  <si>
    <r>
      <t xml:space="preserve">45 </t>
    </r>
    <r>
      <rPr>
        <sz val="11"/>
        <color indexed="8"/>
        <rFont val="바탕"/>
        <family val="1"/>
      </rPr>
      <t>∼</t>
    </r>
    <r>
      <rPr>
        <sz val="11"/>
        <color indexed="8"/>
        <rFont val="Times New Roman"/>
        <family val="1"/>
      </rPr>
      <t xml:space="preserve"> 49</t>
    </r>
  </si>
  <si>
    <r>
      <t xml:space="preserve">50 </t>
    </r>
    <r>
      <rPr>
        <sz val="11"/>
        <color indexed="8"/>
        <rFont val="바탕"/>
        <family val="1"/>
      </rPr>
      <t>∼</t>
    </r>
    <r>
      <rPr>
        <sz val="11"/>
        <color indexed="8"/>
        <rFont val="Times New Roman"/>
        <family val="1"/>
      </rPr>
      <t xml:space="preserve"> 54</t>
    </r>
  </si>
  <si>
    <r>
      <t xml:space="preserve">55 </t>
    </r>
    <r>
      <rPr>
        <sz val="11"/>
        <color indexed="8"/>
        <rFont val="바탕"/>
        <family val="1"/>
      </rPr>
      <t>∼</t>
    </r>
    <r>
      <rPr>
        <sz val="11"/>
        <color indexed="8"/>
        <rFont val="Times New Roman"/>
        <family val="1"/>
      </rPr>
      <t xml:space="preserve"> 59</t>
    </r>
  </si>
  <si>
    <r>
      <t xml:space="preserve">60 </t>
    </r>
    <r>
      <rPr>
        <sz val="11"/>
        <color indexed="8"/>
        <rFont val="바탕"/>
        <family val="1"/>
      </rPr>
      <t>∼</t>
    </r>
    <r>
      <rPr>
        <sz val="11"/>
        <color indexed="8"/>
        <rFont val="Times New Roman"/>
        <family val="1"/>
      </rPr>
      <t xml:space="preserve"> 64</t>
    </r>
  </si>
  <si>
    <r>
      <t xml:space="preserve">65 </t>
    </r>
    <r>
      <rPr>
        <sz val="11"/>
        <color indexed="8"/>
        <rFont val="바탕"/>
        <family val="1"/>
      </rPr>
      <t>∼</t>
    </r>
    <r>
      <rPr>
        <sz val="11"/>
        <color indexed="8"/>
        <rFont val="Times New Roman"/>
        <family val="1"/>
      </rPr>
      <t xml:space="preserve"> 69</t>
    </r>
  </si>
  <si>
    <r>
      <t xml:space="preserve">70 </t>
    </r>
    <r>
      <rPr>
        <sz val="11"/>
        <color indexed="8"/>
        <rFont val="바탕"/>
        <family val="1"/>
      </rPr>
      <t>∼</t>
    </r>
    <r>
      <rPr>
        <sz val="11"/>
        <color indexed="8"/>
        <rFont val="Times New Roman"/>
        <family val="1"/>
      </rPr>
      <t xml:space="preserve"> 74</t>
    </r>
  </si>
  <si>
    <r>
      <t xml:space="preserve">75 </t>
    </r>
    <r>
      <rPr>
        <sz val="11"/>
        <color indexed="8"/>
        <rFont val="바탕"/>
        <family val="1"/>
      </rPr>
      <t>∼</t>
    </r>
    <r>
      <rPr>
        <sz val="11"/>
        <color indexed="8"/>
        <rFont val="Times New Roman"/>
        <family val="1"/>
      </rPr>
      <t xml:space="preserve"> 79</t>
    </r>
  </si>
  <si>
    <r>
      <t xml:space="preserve">80 </t>
    </r>
    <r>
      <rPr>
        <sz val="11"/>
        <color indexed="8"/>
        <rFont val="바탕"/>
        <family val="1"/>
      </rPr>
      <t>∼</t>
    </r>
    <r>
      <rPr>
        <sz val="11"/>
        <color indexed="8"/>
        <rFont val="Times New Roman"/>
        <family val="1"/>
      </rPr>
      <t xml:space="preserve"> 84</t>
    </r>
  </si>
  <si>
    <r>
      <t xml:space="preserve">80 </t>
    </r>
    <r>
      <rPr>
        <sz val="11"/>
        <color indexed="8"/>
        <rFont val="바탕"/>
        <family val="1"/>
      </rPr>
      <t>∼</t>
    </r>
    <r>
      <rPr>
        <sz val="11"/>
        <color indexed="8"/>
        <rFont val="Times New Roman"/>
        <family val="1"/>
      </rPr>
      <t xml:space="preserve"> 84</t>
    </r>
  </si>
  <si>
    <r>
      <t xml:space="preserve">85 </t>
    </r>
    <r>
      <rPr>
        <sz val="11"/>
        <color indexed="8"/>
        <rFont val="바탕"/>
        <family val="1"/>
      </rPr>
      <t>∼</t>
    </r>
    <r>
      <rPr>
        <sz val="11"/>
        <color indexed="8"/>
        <rFont val="Times New Roman"/>
        <family val="1"/>
      </rPr>
      <t xml:space="preserve"> 89</t>
    </r>
  </si>
  <si>
    <r>
      <t xml:space="preserve">85 </t>
    </r>
    <r>
      <rPr>
        <sz val="11"/>
        <color indexed="8"/>
        <rFont val="바탕"/>
        <family val="1"/>
      </rPr>
      <t>∼</t>
    </r>
    <r>
      <rPr>
        <sz val="11"/>
        <color indexed="8"/>
        <rFont val="Times New Roman"/>
        <family val="1"/>
      </rPr>
      <t xml:space="preserve"> 89</t>
    </r>
  </si>
  <si>
    <r>
      <t xml:space="preserve">90 </t>
    </r>
    <r>
      <rPr>
        <sz val="11"/>
        <color indexed="8"/>
        <rFont val="바탕"/>
        <family val="1"/>
      </rPr>
      <t>∼</t>
    </r>
    <r>
      <rPr>
        <sz val="11"/>
        <color indexed="8"/>
        <rFont val="Times New Roman"/>
        <family val="1"/>
      </rPr>
      <t xml:space="preserve"> 94</t>
    </r>
  </si>
  <si>
    <r>
      <t>95</t>
    </r>
    <r>
      <rPr>
        <sz val="11"/>
        <color indexed="8"/>
        <rFont val="바탕"/>
        <family val="1"/>
      </rPr>
      <t>세이상</t>
    </r>
  </si>
  <si>
    <r>
      <rPr>
        <sz val="9"/>
        <color indexed="8"/>
        <rFont val="바탕"/>
        <family val="1"/>
      </rPr>
      <t>자료</t>
    </r>
    <r>
      <rPr>
        <sz val="9"/>
        <color indexed="8"/>
        <rFont val="Times New Roman"/>
        <family val="1"/>
      </rPr>
      <t xml:space="preserve">  : </t>
    </r>
    <r>
      <rPr>
        <sz val="9"/>
        <color indexed="8"/>
        <rFont val="바탕"/>
        <family val="1"/>
      </rPr>
      <t>문화새마을과</t>
    </r>
    <r>
      <rPr>
        <sz val="9"/>
        <color indexed="8"/>
        <rFont val="Times New Roman"/>
        <family val="1"/>
      </rPr>
      <t xml:space="preserve">, </t>
    </r>
    <r>
      <rPr>
        <sz val="9"/>
        <color indexed="8"/>
        <rFont val="바탕"/>
        <family val="1"/>
      </rPr>
      <t>통계청</t>
    </r>
  </si>
  <si>
    <r>
      <t xml:space="preserve">3. </t>
    </r>
    <r>
      <rPr>
        <sz val="8"/>
        <color indexed="8"/>
        <rFont val="바탕"/>
        <family val="1"/>
      </rPr>
      <t>인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바탕"/>
        <family val="1"/>
      </rPr>
      <t>구</t>
    </r>
  </si>
  <si>
    <r>
      <rPr>
        <sz val="9"/>
        <color indexed="8"/>
        <rFont val="바탕"/>
        <family val="1"/>
      </rPr>
      <t>단위</t>
    </r>
    <r>
      <rPr>
        <sz val="9"/>
        <color indexed="8"/>
        <rFont val="Times New Roman"/>
        <family val="1"/>
      </rPr>
      <t xml:space="preserve"> : </t>
    </r>
    <r>
      <rPr>
        <sz val="9"/>
        <color indexed="8"/>
        <rFont val="바탕"/>
        <family val="1"/>
      </rPr>
      <t>명</t>
    </r>
    <r>
      <rPr>
        <sz val="9"/>
        <color indexed="8"/>
        <rFont val="Times New Roman"/>
        <family val="1"/>
      </rPr>
      <t>, %</t>
    </r>
  </si>
  <si>
    <r>
      <rPr>
        <sz val="11"/>
        <color indexed="8"/>
        <rFont val="바탕"/>
        <family val="1"/>
      </rPr>
      <t>연령계급별</t>
    </r>
  </si>
  <si>
    <r>
      <rPr>
        <b/>
        <sz val="11"/>
        <color indexed="8"/>
        <rFont val="바탕"/>
        <family val="1"/>
      </rPr>
      <t>남</t>
    </r>
    <r>
      <rPr>
        <b/>
        <sz val="11"/>
        <color indexed="8"/>
        <rFont val="Times New Roman"/>
        <family val="1"/>
      </rPr>
      <t xml:space="preserve">   </t>
    </r>
    <r>
      <rPr>
        <b/>
        <sz val="11"/>
        <color indexed="8"/>
        <rFont val="바탕"/>
        <family val="1"/>
      </rPr>
      <t>자</t>
    </r>
  </si>
  <si>
    <r>
      <t xml:space="preserve">0 ~ 4 </t>
    </r>
    <r>
      <rPr>
        <sz val="11"/>
        <color indexed="8"/>
        <rFont val="바탕"/>
        <family val="1"/>
      </rPr>
      <t>세</t>
    </r>
  </si>
  <si>
    <r>
      <t>95</t>
    </r>
    <r>
      <rPr>
        <sz val="11"/>
        <color indexed="8"/>
        <rFont val="바탕"/>
        <family val="1"/>
      </rPr>
      <t>세이상</t>
    </r>
  </si>
  <si>
    <r>
      <t>4. Population by Age(5-year age group) and Gender</t>
    </r>
    <r>
      <rPr>
        <b/>
        <vertAlign val="superscript"/>
        <sz val="18"/>
        <color indexed="8"/>
        <rFont val="Times New Roman"/>
        <family val="1"/>
      </rPr>
      <t>1)</t>
    </r>
    <r>
      <rPr>
        <b/>
        <sz val="18"/>
        <color indexed="8"/>
        <rFont val="Times New Roman"/>
        <family val="1"/>
      </rPr>
      <t xml:space="preserve"> (3-3)</t>
    </r>
  </si>
  <si>
    <r>
      <t xml:space="preserve">3. </t>
    </r>
    <r>
      <rPr>
        <sz val="8"/>
        <color indexed="8"/>
        <rFont val="바탕"/>
        <family val="1"/>
      </rPr>
      <t>인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바탕"/>
        <family val="1"/>
      </rPr>
      <t>구</t>
    </r>
  </si>
  <si>
    <r>
      <t xml:space="preserve">4. </t>
    </r>
    <r>
      <rPr>
        <b/>
        <sz val="18"/>
        <color indexed="8"/>
        <rFont val="바탕"/>
        <family val="1"/>
      </rPr>
      <t>연령</t>
    </r>
    <r>
      <rPr>
        <b/>
        <sz val="18"/>
        <color indexed="8"/>
        <rFont val="Times New Roman"/>
        <family val="1"/>
      </rPr>
      <t>(5</t>
    </r>
    <r>
      <rPr>
        <b/>
        <sz val="18"/>
        <color indexed="8"/>
        <rFont val="바탕"/>
        <family val="1"/>
      </rPr>
      <t>세</t>
    </r>
    <r>
      <rPr>
        <b/>
        <sz val="18"/>
        <color indexed="8"/>
        <rFont val="Times New Roman"/>
        <family val="1"/>
      </rPr>
      <t xml:space="preserve"> </t>
    </r>
    <r>
      <rPr>
        <b/>
        <sz val="18"/>
        <color indexed="8"/>
        <rFont val="바탕"/>
        <family val="1"/>
      </rPr>
      <t>계급</t>
    </r>
    <r>
      <rPr>
        <b/>
        <sz val="18"/>
        <color indexed="8"/>
        <rFont val="Times New Roman"/>
        <family val="1"/>
      </rPr>
      <t xml:space="preserve">) </t>
    </r>
    <r>
      <rPr>
        <b/>
        <sz val="18"/>
        <color indexed="8"/>
        <rFont val="바탕"/>
        <family val="1"/>
      </rPr>
      <t>및</t>
    </r>
    <r>
      <rPr>
        <b/>
        <sz val="18"/>
        <color indexed="8"/>
        <rFont val="Times New Roman"/>
        <family val="1"/>
      </rPr>
      <t xml:space="preserve"> </t>
    </r>
    <r>
      <rPr>
        <b/>
        <sz val="18"/>
        <color indexed="8"/>
        <rFont val="바탕"/>
        <family val="1"/>
      </rPr>
      <t>성별</t>
    </r>
    <r>
      <rPr>
        <b/>
        <sz val="18"/>
        <color indexed="8"/>
        <rFont val="Times New Roman"/>
        <family val="1"/>
      </rPr>
      <t xml:space="preserve"> </t>
    </r>
    <r>
      <rPr>
        <b/>
        <sz val="18"/>
        <color indexed="8"/>
        <rFont val="바탕"/>
        <family val="1"/>
      </rPr>
      <t>인구</t>
    </r>
    <r>
      <rPr>
        <b/>
        <vertAlign val="superscript"/>
        <sz val="13"/>
        <color indexed="8"/>
        <rFont val="Times New Roman"/>
        <family val="1"/>
      </rPr>
      <t>1)</t>
    </r>
    <r>
      <rPr>
        <b/>
        <sz val="18"/>
        <color indexed="8"/>
        <rFont val="Times New Roman"/>
        <family val="1"/>
      </rPr>
      <t xml:space="preserve"> (3-3)</t>
    </r>
  </si>
  <si>
    <r>
      <rPr>
        <b/>
        <sz val="11"/>
        <color indexed="8"/>
        <rFont val="바탕"/>
        <family val="1"/>
      </rPr>
      <t>여</t>
    </r>
    <r>
      <rPr>
        <b/>
        <sz val="11"/>
        <color indexed="8"/>
        <rFont val="Times New Roman"/>
        <family val="1"/>
      </rPr>
      <t xml:space="preserve">  </t>
    </r>
    <r>
      <rPr>
        <b/>
        <sz val="11"/>
        <color indexed="8"/>
        <rFont val="바탕"/>
        <family val="1"/>
      </rPr>
      <t>자</t>
    </r>
  </si>
  <si>
    <r>
      <t xml:space="preserve">0 ~ 4 </t>
    </r>
    <r>
      <rPr>
        <sz val="11"/>
        <color indexed="8"/>
        <rFont val="바탕"/>
        <family val="1"/>
      </rPr>
      <t>세</t>
    </r>
  </si>
  <si>
    <r>
      <t xml:space="preserve">90 </t>
    </r>
    <r>
      <rPr>
        <sz val="11"/>
        <color indexed="8"/>
        <rFont val="바탕"/>
        <family val="1"/>
      </rPr>
      <t>∼</t>
    </r>
    <r>
      <rPr>
        <sz val="11"/>
        <color indexed="8"/>
        <rFont val="Times New Roman"/>
        <family val="1"/>
      </rPr>
      <t xml:space="preserve"> 94</t>
    </r>
  </si>
  <si>
    <r>
      <rPr>
        <sz val="9"/>
        <color indexed="8"/>
        <rFont val="바탕"/>
        <family val="1"/>
      </rPr>
      <t>자료</t>
    </r>
    <r>
      <rPr>
        <sz val="9"/>
        <color indexed="8"/>
        <rFont val="Times New Roman"/>
        <family val="1"/>
      </rPr>
      <t xml:space="preserve">  : </t>
    </r>
    <r>
      <rPr>
        <sz val="9"/>
        <color indexed="8"/>
        <rFont val="바탕"/>
        <family val="1"/>
      </rPr>
      <t>문화새마을과</t>
    </r>
    <r>
      <rPr>
        <sz val="9"/>
        <color indexed="8"/>
        <rFont val="Times New Roman"/>
        <family val="1"/>
      </rPr>
      <t xml:space="preserve">, </t>
    </r>
    <r>
      <rPr>
        <sz val="9"/>
        <color indexed="8"/>
        <rFont val="바탕"/>
        <family val="1"/>
      </rPr>
      <t>통계청</t>
    </r>
  </si>
  <si>
    <r>
      <rPr>
        <sz val="9"/>
        <rFont val="바탕"/>
        <family val="1"/>
      </rPr>
      <t>단위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명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건</t>
    </r>
  </si>
  <si>
    <t>Unit : person, cases</t>
  </si>
  <si>
    <t>Source : Statistics Korea</t>
  </si>
  <si>
    <t>Source : Statistics Korea</t>
  </si>
  <si>
    <t>Source : Culture Saemaeul Dep. Statistics Korea</t>
  </si>
  <si>
    <t>연    별</t>
  </si>
  <si>
    <r>
      <rPr>
        <sz val="11"/>
        <color indexed="8"/>
        <rFont val="바탕"/>
        <family val="1"/>
      </rPr>
      <t>출</t>
    </r>
    <r>
      <rPr>
        <sz val="11"/>
        <color indexed="8"/>
        <rFont val="Times New Roman"/>
        <family val="1"/>
      </rPr>
      <t xml:space="preserve">        </t>
    </r>
    <r>
      <rPr>
        <sz val="11"/>
        <color indexed="8"/>
        <rFont val="바탕"/>
        <family val="1"/>
      </rPr>
      <t>생</t>
    </r>
    <r>
      <rPr>
        <sz val="11"/>
        <color indexed="8"/>
        <rFont val="Times New Roman"/>
        <family val="1"/>
      </rPr>
      <t xml:space="preserve">  Live Births</t>
    </r>
  </si>
  <si>
    <r>
      <rPr>
        <sz val="11"/>
        <color indexed="8"/>
        <rFont val="바탕"/>
        <family val="1"/>
      </rPr>
      <t>사</t>
    </r>
    <r>
      <rPr>
        <sz val="11"/>
        <color indexed="8"/>
        <rFont val="Times New Roman"/>
        <family val="1"/>
      </rPr>
      <t xml:space="preserve">       </t>
    </r>
    <r>
      <rPr>
        <sz val="11"/>
        <color indexed="8"/>
        <rFont val="바탕"/>
        <family val="1"/>
      </rPr>
      <t>망</t>
    </r>
    <r>
      <rPr>
        <sz val="11"/>
        <color indexed="8"/>
        <rFont val="Times New Roman"/>
        <family val="1"/>
      </rPr>
      <t xml:space="preserve"> Deaths</t>
    </r>
  </si>
  <si>
    <r>
      <rPr>
        <sz val="11"/>
        <color indexed="8"/>
        <rFont val="바탕"/>
        <family val="1"/>
      </rPr>
      <t>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인</t>
    </r>
  </si>
  <si>
    <r>
      <rPr>
        <sz val="11"/>
        <color indexed="8"/>
        <rFont val="바탕"/>
        <family val="1"/>
      </rPr>
      <t>이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혼</t>
    </r>
  </si>
  <si>
    <r>
      <rPr>
        <sz val="11"/>
        <color indexed="8"/>
        <rFont val="바탕"/>
        <family val="1"/>
      </rPr>
      <t>월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별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</si>
  <si>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「인구동향조사」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통계청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인구동향과</t>
    </r>
  </si>
  <si>
    <r>
      <t>6. Internal Migration</t>
    </r>
    <r>
      <rPr>
        <b/>
        <vertAlign val="superscript"/>
        <sz val="18"/>
        <rFont val="Times New Roman"/>
        <family val="1"/>
      </rPr>
      <t>1)</t>
    </r>
  </si>
  <si>
    <r>
      <rPr>
        <sz val="9"/>
        <color indexed="8"/>
        <rFont val="바탕"/>
        <family val="1"/>
      </rPr>
      <t>총이동</t>
    </r>
    <r>
      <rPr>
        <sz val="9"/>
        <color indexed="8"/>
        <rFont val="Times New Roman"/>
        <family val="1"/>
      </rPr>
      <t xml:space="preserve"> Total migrants</t>
    </r>
  </si>
  <si>
    <r>
      <rPr>
        <sz val="9"/>
        <color indexed="8"/>
        <rFont val="바탕"/>
        <family val="1"/>
      </rPr>
      <t>시</t>
    </r>
    <r>
      <rPr>
        <sz val="9"/>
        <color indexed="8"/>
        <rFont val="Times New Roman"/>
        <family val="1"/>
      </rPr>
      <t>·</t>
    </r>
    <r>
      <rPr>
        <sz val="9"/>
        <color indexed="8"/>
        <rFont val="바탕"/>
        <family val="1"/>
      </rPr>
      <t>도내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이동</t>
    </r>
    <r>
      <rPr>
        <sz val="9"/>
        <color indexed="8"/>
        <rFont val="Times New Roman"/>
        <family val="1"/>
      </rPr>
      <t>-</t>
    </r>
    <r>
      <rPr>
        <sz val="9"/>
        <color indexed="8"/>
        <rFont val="바탕"/>
        <family val="1"/>
      </rPr>
      <t>시</t>
    </r>
    <r>
      <rPr>
        <sz val="9"/>
        <color indexed="8"/>
        <rFont val="Times New Roman"/>
        <family val="1"/>
      </rPr>
      <t>·</t>
    </r>
    <r>
      <rPr>
        <sz val="9"/>
        <color indexed="8"/>
        <rFont val="바탕"/>
        <family val="1"/>
      </rPr>
      <t>군</t>
    </r>
    <r>
      <rPr>
        <sz val="9"/>
        <color indexed="8"/>
        <rFont val="Times New Roman"/>
        <family val="1"/>
      </rPr>
      <t>·</t>
    </r>
    <r>
      <rPr>
        <sz val="9"/>
        <color indexed="8"/>
        <rFont val="바탕"/>
        <family val="1"/>
      </rPr>
      <t xml:space="preserve">구내
</t>
    </r>
    <r>
      <rPr>
        <sz val="9"/>
        <color indexed="8"/>
        <rFont val="Times New Roman"/>
        <family val="1"/>
      </rPr>
      <t>Intra-Si·Gun &amp; Gu</t>
    </r>
  </si>
  <si>
    <r>
      <rPr>
        <sz val="9"/>
        <color indexed="8"/>
        <rFont val="바탕"/>
        <family val="1"/>
      </rPr>
      <t>시</t>
    </r>
    <r>
      <rPr>
        <sz val="9"/>
        <color indexed="8"/>
        <rFont val="Times New Roman"/>
        <family val="1"/>
      </rPr>
      <t>·</t>
    </r>
    <r>
      <rPr>
        <sz val="9"/>
        <color indexed="8"/>
        <rFont val="바탕"/>
        <family val="1"/>
      </rPr>
      <t>도내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이동</t>
    </r>
    <r>
      <rPr>
        <sz val="9"/>
        <color indexed="8"/>
        <rFont val="Times New Roman"/>
        <family val="1"/>
      </rPr>
      <t>-</t>
    </r>
    <r>
      <rPr>
        <sz val="9"/>
        <color indexed="8"/>
        <rFont val="바탕"/>
        <family val="1"/>
      </rPr>
      <t>시</t>
    </r>
    <r>
      <rPr>
        <sz val="9"/>
        <color indexed="8"/>
        <rFont val="Times New Roman"/>
        <family val="1"/>
      </rPr>
      <t>·</t>
    </r>
    <r>
      <rPr>
        <sz val="9"/>
        <color indexed="8"/>
        <rFont val="바탕"/>
        <family val="1"/>
      </rPr>
      <t>군</t>
    </r>
    <r>
      <rPr>
        <sz val="9"/>
        <color indexed="8"/>
        <rFont val="Times New Roman"/>
        <family val="1"/>
      </rPr>
      <t>·</t>
    </r>
    <r>
      <rPr>
        <sz val="9"/>
        <color indexed="8"/>
        <rFont val="바탕"/>
        <family val="1"/>
      </rPr>
      <t>구간</t>
    </r>
    <r>
      <rPr>
        <sz val="9"/>
        <color indexed="8"/>
        <rFont val="Times New Roman"/>
        <family val="1"/>
      </rPr>
      <t xml:space="preserve"> Inter-Si·Gun &amp; Gu</t>
    </r>
  </si>
  <si>
    <r>
      <rPr>
        <sz val="9"/>
        <color indexed="8"/>
        <rFont val="바탕"/>
        <family val="1"/>
      </rPr>
      <t>시</t>
    </r>
    <r>
      <rPr>
        <sz val="9"/>
        <color indexed="8"/>
        <rFont val="Times New Roman"/>
        <family val="1"/>
      </rPr>
      <t>·</t>
    </r>
    <r>
      <rPr>
        <sz val="9"/>
        <color indexed="8"/>
        <rFont val="바탕"/>
        <family val="1"/>
      </rPr>
      <t>도간</t>
    </r>
    <r>
      <rPr>
        <sz val="9"/>
        <color indexed="8"/>
        <rFont val="Times New Roman"/>
        <family val="1"/>
      </rPr>
      <t xml:space="preserve"> Inter-Metropolitan City and Province migrants</t>
    </r>
  </si>
  <si>
    <r>
      <rPr>
        <sz val="9"/>
        <color indexed="8"/>
        <rFont val="바탕"/>
        <family val="1"/>
      </rPr>
      <t>순이동</t>
    </r>
    <r>
      <rPr>
        <sz val="9"/>
        <color indexed="8"/>
        <rFont val="Times New Roman"/>
        <family val="1"/>
      </rPr>
      <t xml:space="preserve"> Net-migrants</t>
    </r>
  </si>
  <si>
    <r>
      <rPr>
        <sz val="9"/>
        <color indexed="8"/>
        <rFont val="바탕"/>
        <family val="1"/>
      </rPr>
      <t>전입</t>
    </r>
    <r>
      <rPr>
        <sz val="9"/>
        <color indexed="8"/>
        <rFont val="Times New Roman"/>
        <family val="1"/>
      </rPr>
      <t xml:space="preserve"> In-migrants</t>
    </r>
  </si>
  <si>
    <r>
      <rPr>
        <sz val="9"/>
        <color indexed="8"/>
        <rFont val="바탕"/>
        <family val="1"/>
      </rPr>
      <t>전출</t>
    </r>
    <r>
      <rPr>
        <sz val="9"/>
        <color indexed="8"/>
        <rFont val="Times New Roman"/>
        <family val="1"/>
      </rPr>
      <t xml:space="preserve"> Out-migrants</t>
    </r>
  </si>
  <si>
    <r>
      <rPr>
        <sz val="9"/>
        <color indexed="8"/>
        <rFont val="바탕"/>
        <family val="1"/>
      </rPr>
      <t>전년말</t>
    </r>
    <r>
      <rPr>
        <sz val="9"/>
        <color indexed="8"/>
        <rFont val="Times New Roman"/>
        <family val="1"/>
      </rPr>
      <t>(A)</t>
    </r>
  </si>
  <si>
    <r>
      <rPr>
        <sz val="9"/>
        <color indexed="8"/>
        <rFont val="바탕"/>
        <family val="1"/>
      </rPr>
      <t>현년말</t>
    </r>
    <r>
      <rPr>
        <sz val="9"/>
        <color indexed="8"/>
        <rFont val="Times New Roman"/>
        <family val="1"/>
      </rPr>
      <t>(B)</t>
    </r>
  </si>
  <si>
    <r>
      <rPr>
        <sz val="9"/>
        <color indexed="8"/>
        <rFont val="바탕"/>
        <family val="1"/>
      </rPr>
      <t xml:space="preserve">남
</t>
    </r>
    <r>
      <rPr>
        <sz val="9"/>
        <color indexed="8"/>
        <rFont val="Times New Roman"/>
        <family val="1"/>
      </rPr>
      <t>Male</t>
    </r>
  </si>
  <si>
    <r>
      <rPr>
        <sz val="9"/>
        <color indexed="8"/>
        <rFont val="바탕"/>
        <family val="1"/>
      </rPr>
      <t xml:space="preserve">여
</t>
    </r>
    <r>
      <rPr>
        <sz val="9"/>
        <color indexed="8"/>
        <rFont val="Times New Roman"/>
        <family val="1"/>
      </rPr>
      <t>Female</t>
    </r>
  </si>
  <si>
    <r>
      <rPr>
        <sz val="8"/>
        <color indexed="8"/>
        <rFont val="바탕"/>
        <family val="1"/>
      </rPr>
      <t xml:space="preserve">이동율
</t>
    </r>
    <r>
      <rPr>
        <sz val="8"/>
        <color indexed="8"/>
        <rFont val="Times New Roman"/>
        <family val="1"/>
      </rPr>
      <t>Migra
-tion
rate</t>
    </r>
  </si>
  <si>
    <r>
      <rPr>
        <sz val="9"/>
        <color indexed="8"/>
        <rFont val="바탕"/>
        <family val="1"/>
      </rPr>
      <t xml:space="preserve">이동율
</t>
    </r>
    <r>
      <rPr>
        <sz val="9"/>
        <color indexed="8"/>
        <rFont val="Times New Roman"/>
        <family val="1"/>
      </rPr>
      <t>Migra
-tion
rate</t>
    </r>
  </si>
  <si>
    <r>
      <t>1</t>
    </r>
    <r>
      <rPr>
        <sz val="9"/>
        <color indexed="8"/>
        <rFont val="바탕"/>
        <family val="1"/>
      </rPr>
      <t>월</t>
    </r>
  </si>
  <si>
    <r>
      <t>2</t>
    </r>
    <r>
      <rPr>
        <sz val="9"/>
        <color indexed="8"/>
        <rFont val="바탕"/>
        <family val="1"/>
      </rPr>
      <t>월</t>
    </r>
  </si>
  <si>
    <r>
      <t>3</t>
    </r>
    <r>
      <rPr>
        <sz val="9"/>
        <color indexed="8"/>
        <rFont val="바탕"/>
        <family val="1"/>
      </rPr>
      <t>월</t>
    </r>
  </si>
  <si>
    <r>
      <t>4</t>
    </r>
    <r>
      <rPr>
        <sz val="9"/>
        <color indexed="8"/>
        <rFont val="바탕"/>
        <family val="1"/>
      </rPr>
      <t>월</t>
    </r>
  </si>
  <si>
    <r>
      <t>5</t>
    </r>
    <r>
      <rPr>
        <sz val="9"/>
        <color indexed="8"/>
        <rFont val="바탕"/>
        <family val="1"/>
      </rPr>
      <t>월</t>
    </r>
  </si>
  <si>
    <r>
      <t>6</t>
    </r>
    <r>
      <rPr>
        <sz val="9"/>
        <color indexed="8"/>
        <rFont val="바탕"/>
        <family val="1"/>
      </rPr>
      <t>월</t>
    </r>
  </si>
  <si>
    <r>
      <t>7</t>
    </r>
    <r>
      <rPr>
        <sz val="9"/>
        <color indexed="8"/>
        <rFont val="바탕"/>
        <family val="1"/>
      </rPr>
      <t>월</t>
    </r>
  </si>
  <si>
    <r>
      <t>8</t>
    </r>
    <r>
      <rPr>
        <sz val="9"/>
        <color indexed="8"/>
        <rFont val="바탕"/>
        <family val="1"/>
      </rPr>
      <t>월</t>
    </r>
  </si>
  <si>
    <r>
      <t>9</t>
    </r>
    <r>
      <rPr>
        <sz val="9"/>
        <color indexed="8"/>
        <rFont val="바탕"/>
        <family val="1"/>
      </rPr>
      <t>월</t>
    </r>
  </si>
  <si>
    <r>
      <t>10</t>
    </r>
    <r>
      <rPr>
        <sz val="9"/>
        <color indexed="8"/>
        <rFont val="바탕"/>
        <family val="1"/>
      </rPr>
      <t>월</t>
    </r>
  </si>
  <si>
    <r>
      <t>11</t>
    </r>
    <r>
      <rPr>
        <sz val="9"/>
        <color indexed="8"/>
        <rFont val="바탕"/>
        <family val="1"/>
      </rPr>
      <t>월</t>
    </r>
  </si>
  <si>
    <r>
      <t>12</t>
    </r>
    <r>
      <rPr>
        <sz val="9"/>
        <color indexed="8"/>
        <rFont val="바탕"/>
        <family val="1"/>
      </rPr>
      <t>월</t>
    </r>
  </si>
  <si>
    <t>Unit : person, %</t>
  </si>
  <si>
    <r>
      <rPr>
        <sz val="9"/>
        <rFont val="바탕"/>
        <family val="1"/>
      </rPr>
      <t>단위</t>
    </r>
    <r>
      <rPr>
        <sz val="9"/>
        <rFont val="Times New Roman"/>
        <family val="1"/>
      </rPr>
      <t xml:space="preserve">: </t>
    </r>
    <r>
      <rPr>
        <sz val="9"/>
        <rFont val="바탕"/>
        <family val="1"/>
      </rPr>
      <t>명</t>
    </r>
    <r>
      <rPr>
        <sz val="9"/>
        <rFont val="Times New Roman"/>
        <family val="1"/>
      </rPr>
      <t>, %</t>
    </r>
  </si>
  <si>
    <r>
      <t>6-1. Migration by Eup·Myeon and Dong</t>
    </r>
    <r>
      <rPr>
        <vertAlign val="superscript"/>
        <sz val="18"/>
        <color indexed="8"/>
        <rFont val="Times New Roman"/>
        <family val="1"/>
      </rPr>
      <t>1)</t>
    </r>
  </si>
  <si>
    <r>
      <rPr>
        <sz val="9"/>
        <color indexed="8"/>
        <rFont val="바탕"/>
        <family val="1"/>
      </rPr>
      <t>단위</t>
    </r>
    <r>
      <rPr>
        <sz val="9"/>
        <color indexed="8"/>
        <rFont val="Times New Roman"/>
        <family val="1"/>
      </rPr>
      <t xml:space="preserve">: </t>
    </r>
    <r>
      <rPr>
        <sz val="9"/>
        <color indexed="8"/>
        <rFont val="바탕"/>
        <family val="1"/>
      </rPr>
      <t>명</t>
    </r>
    <r>
      <rPr>
        <sz val="9"/>
        <color indexed="8"/>
        <rFont val="Times New Roman"/>
        <family val="1"/>
      </rPr>
      <t>, %</t>
    </r>
  </si>
  <si>
    <t>Unit: person, %</t>
  </si>
  <si>
    <t>연    별
읍면동별</t>
  </si>
  <si>
    <r>
      <rPr>
        <sz val="9"/>
        <color indexed="8"/>
        <rFont val="바탕"/>
        <family val="1"/>
      </rPr>
      <t>시</t>
    </r>
    <r>
      <rPr>
        <sz val="9"/>
        <color indexed="8"/>
        <rFont val="Times New Roman"/>
        <family val="1"/>
      </rPr>
      <t>·</t>
    </r>
    <r>
      <rPr>
        <sz val="9"/>
        <color indexed="8"/>
        <rFont val="바탕"/>
        <family val="1"/>
      </rPr>
      <t>도내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이동</t>
    </r>
    <r>
      <rPr>
        <sz val="9"/>
        <color indexed="8"/>
        <rFont val="Times New Roman"/>
        <family val="1"/>
      </rPr>
      <t>-</t>
    </r>
    <r>
      <rPr>
        <sz val="9"/>
        <color indexed="8"/>
        <rFont val="바탕"/>
        <family val="1"/>
      </rPr>
      <t>시</t>
    </r>
    <r>
      <rPr>
        <sz val="9"/>
        <color indexed="8"/>
        <rFont val="Times New Roman"/>
        <family val="1"/>
      </rPr>
      <t>·</t>
    </r>
    <r>
      <rPr>
        <sz val="9"/>
        <color indexed="8"/>
        <rFont val="바탕"/>
        <family val="1"/>
      </rPr>
      <t>군</t>
    </r>
    <r>
      <rPr>
        <sz val="9"/>
        <color indexed="8"/>
        <rFont val="Times New Roman"/>
        <family val="1"/>
      </rPr>
      <t>·</t>
    </r>
    <r>
      <rPr>
        <sz val="9"/>
        <color indexed="8"/>
        <rFont val="바탕"/>
        <family val="1"/>
      </rPr>
      <t>구내</t>
    </r>
    <r>
      <rPr>
        <sz val="9"/>
        <color indexed="8"/>
        <rFont val="Times New Roman"/>
        <family val="1"/>
      </rPr>
      <t xml:space="preserve"> Intra-Si·Gun &amp; Gu</t>
    </r>
  </si>
  <si>
    <r>
      <rPr>
        <sz val="9"/>
        <color indexed="8"/>
        <rFont val="바탕"/>
        <family val="1"/>
      </rPr>
      <t xml:space="preserve">이동율
</t>
    </r>
    <r>
      <rPr>
        <sz val="9"/>
        <color indexed="8"/>
        <rFont val="Times New Roman"/>
        <family val="1"/>
      </rPr>
      <t>Migra-tion rate</t>
    </r>
  </si>
  <si>
    <r>
      <rPr>
        <sz val="9"/>
        <color indexed="8"/>
        <rFont val="바탕"/>
        <family val="1"/>
      </rPr>
      <t>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산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읍</t>
    </r>
  </si>
  <si>
    <r>
      <rPr>
        <sz val="9"/>
        <color indexed="8"/>
        <rFont val="바탕"/>
        <family val="1"/>
      </rPr>
      <t>인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면</t>
    </r>
  </si>
  <si>
    <r>
      <rPr>
        <sz val="9"/>
        <color indexed="8"/>
        <rFont val="바탕"/>
        <family val="1"/>
      </rPr>
      <t>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석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면</t>
    </r>
  </si>
  <si>
    <r>
      <rPr>
        <sz val="9"/>
        <color indexed="8"/>
        <rFont val="바탕"/>
        <family val="1"/>
      </rPr>
      <t>팔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봉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면</t>
    </r>
  </si>
  <si>
    <r>
      <rPr>
        <sz val="9"/>
        <color indexed="8"/>
        <rFont val="바탕"/>
        <family val="1"/>
      </rPr>
      <t>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곡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면</t>
    </r>
  </si>
  <si>
    <r>
      <rPr>
        <sz val="9"/>
        <color indexed="8"/>
        <rFont val="바탕"/>
        <family val="1"/>
      </rPr>
      <t>성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연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면</t>
    </r>
  </si>
  <si>
    <r>
      <rPr>
        <sz val="9"/>
        <color indexed="8"/>
        <rFont val="바탕"/>
        <family val="1"/>
      </rPr>
      <t>음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암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면</t>
    </r>
  </si>
  <si>
    <r>
      <rPr>
        <sz val="9"/>
        <color indexed="8"/>
        <rFont val="바탕"/>
        <family val="1"/>
      </rPr>
      <t>운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산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면</t>
    </r>
  </si>
  <si>
    <r>
      <rPr>
        <sz val="9"/>
        <color indexed="8"/>
        <rFont val="바탕"/>
        <family val="1"/>
      </rPr>
      <t>해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미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면</t>
    </r>
  </si>
  <si>
    <r>
      <rPr>
        <sz val="9"/>
        <color indexed="8"/>
        <rFont val="바탕"/>
        <family val="1"/>
      </rPr>
      <t>고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북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면</t>
    </r>
  </si>
  <si>
    <r>
      <rPr>
        <sz val="9"/>
        <color indexed="8"/>
        <rFont val="바탕"/>
        <family val="1"/>
      </rPr>
      <t>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춘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동</t>
    </r>
  </si>
  <si>
    <r>
      <rPr>
        <sz val="9"/>
        <color indexed="8"/>
        <rFont val="바탕"/>
        <family val="1"/>
      </rPr>
      <t>동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문</t>
    </r>
    <r>
      <rPr>
        <sz val="9"/>
        <color indexed="8"/>
        <rFont val="Times New Roman"/>
        <family val="1"/>
      </rPr>
      <t xml:space="preserve"> 1</t>
    </r>
    <r>
      <rPr>
        <sz val="9"/>
        <color indexed="8"/>
        <rFont val="바탕"/>
        <family val="1"/>
      </rPr>
      <t>동</t>
    </r>
  </si>
  <si>
    <r>
      <rPr>
        <sz val="9"/>
        <color indexed="8"/>
        <rFont val="바탕"/>
        <family val="1"/>
      </rPr>
      <t>동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문</t>
    </r>
    <r>
      <rPr>
        <sz val="9"/>
        <color indexed="8"/>
        <rFont val="Times New Roman"/>
        <family val="1"/>
      </rPr>
      <t xml:space="preserve"> 2</t>
    </r>
    <r>
      <rPr>
        <sz val="9"/>
        <color indexed="8"/>
        <rFont val="바탕"/>
        <family val="1"/>
      </rPr>
      <t>동</t>
    </r>
  </si>
  <si>
    <r>
      <rPr>
        <sz val="9"/>
        <color indexed="8"/>
        <rFont val="바탕"/>
        <family val="1"/>
      </rPr>
      <t>수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석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동</t>
    </r>
  </si>
  <si>
    <r>
      <rPr>
        <sz val="9"/>
        <color indexed="8"/>
        <rFont val="바탕"/>
        <family val="1"/>
      </rPr>
      <t>석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남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</si>
  <si>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대천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</si>
  <si>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대천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</si>
  <si>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대천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</si>
  <si>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대천</t>
    </r>
    <r>
      <rPr>
        <sz val="11"/>
        <color indexed="8"/>
        <rFont val="Times New Roman"/>
        <family val="1"/>
      </rPr>
      <t>4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</si>
  <si>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대천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바탕"/>
        <family val="1"/>
      </rPr>
      <t>동</t>
    </r>
  </si>
  <si>
    <r>
      <rPr>
        <sz val="9"/>
        <color indexed="8"/>
        <rFont val="바탕"/>
        <family val="1"/>
      </rPr>
      <t xml:space="preserve">이동율
</t>
    </r>
    <r>
      <rPr>
        <sz val="9"/>
        <color indexed="8"/>
        <rFont val="Times New Roman"/>
        <family val="1"/>
      </rPr>
      <t>Migra-tion rate</t>
    </r>
  </si>
  <si>
    <r>
      <t xml:space="preserve">2. </t>
    </r>
    <r>
      <rPr>
        <b/>
        <sz val="18"/>
        <rFont val="바탕"/>
        <family val="1"/>
      </rPr>
      <t>읍</t>
    </r>
    <r>
      <rPr>
        <b/>
        <sz val="18"/>
        <rFont val="Times New Roman"/>
        <family val="1"/>
      </rPr>
      <t>·</t>
    </r>
    <r>
      <rPr>
        <b/>
        <sz val="18"/>
        <rFont val="바탕"/>
        <family val="1"/>
      </rPr>
      <t>면</t>
    </r>
    <r>
      <rPr>
        <b/>
        <sz val="18"/>
        <rFont val="Times New Roman"/>
        <family val="1"/>
      </rPr>
      <t>·</t>
    </r>
    <r>
      <rPr>
        <b/>
        <sz val="18"/>
        <rFont val="바탕"/>
        <family val="1"/>
      </rPr>
      <t>동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세대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인구</t>
    </r>
  </si>
  <si>
    <r>
      <t xml:space="preserve">2. Household </t>
    </r>
    <r>
      <rPr>
        <b/>
        <sz val="17.5"/>
        <rFont val="바탕"/>
        <family val="1"/>
      </rPr>
      <t>＆</t>
    </r>
    <r>
      <rPr>
        <b/>
        <sz val="17.5"/>
        <rFont val="Times New Roman"/>
        <family val="1"/>
      </rPr>
      <t>Population by Eub,Myeon and Dong</t>
    </r>
  </si>
  <si>
    <r>
      <t xml:space="preserve">3. </t>
    </r>
    <r>
      <rPr>
        <b/>
        <sz val="18"/>
        <rFont val="바탕"/>
        <family val="1"/>
      </rPr>
      <t>행정구역별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세대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인구</t>
    </r>
    <r>
      <rPr>
        <b/>
        <sz val="18"/>
        <rFont val="Times New Roman"/>
        <family val="1"/>
      </rPr>
      <t>(12-1)</t>
    </r>
  </si>
  <si>
    <r>
      <t xml:space="preserve">3. Household </t>
    </r>
    <r>
      <rPr>
        <b/>
        <sz val="18"/>
        <rFont val="바탕"/>
        <family val="1"/>
      </rPr>
      <t>＆</t>
    </r>
    <r>
      <rPr>
        <b/>
        <sz val="18"/>
        <rFont val="Times New Roman"/>
        <family val="1"/>
      </rPr>
      <t xml:space="preserve"> Population by Administrative District(12-1)</t>
    </r>
  </si>
  <si>
    <r>
      <t xml:space="preserve">3. </t>
    </r>
    <r>
      <rPr>
        <b/>
        <sz val="18"/>
        <color indexed="8"/>
        <rFont val="바탕"/>
        <family val="1"/>
      </rPr>
      <t>행정구역별</t>
    </r>
    <r>
      <rPr>
        <b/>
        <sz val="18"/>
        <color indexed="8"/>
        <rFont val="Times New Roman"/>
        <family val="1"/>
      </rPr>
      <t xml:space="preserve"> </t>
    </r>
    <r>
      <rPr>
        <b/>
        <sz val="18"/>
        <color indexed="8"/>
        <rFont val="바탕"/>
        <family val="1"/>
      </rPr>
      <t>세대</t>
    </r>
    <r>
      <rPr>
        <b/>
        <sz val="18"/>
        <color indexed="8"/>
        <rFont val="Times New Roman"/>
        <family val="1"/>
      </rPr>
      <t xml:space="preserve"> </t>
    </r>
    <r>
      <rPr>
        <b/>
        <sz val="18"/>
        <color indexed="8"/>
        <rFont val="바탕"/>
        <family val="1"/>
      </rPr>
      <t>및</t>
    </r>
    <r>
      <rPr>
        <b/>
        <sz val="18"/>
        <color indexed="8"/>
        <rFont val="Times New Roman"/>
        <family val="1"/>
      </rPr>
      <t xml:space="preserve"> </t>
    </r>
    <r>
      <rPr>
        <b/>
        <sz val="18"/>
        <color indexed="8"/>
        <rFont val="바탕"/>
        <family val="1"/>
      </rPr>
      <t>인구</t>
    </r>
    <r>
      <rPr>
        <b/>
        <sz val="18"/>
        <color indexed="8"/>
        <rFont val="Times New Roman"/>
        <family val="1"/>
      </rPr>
      <t>(12-2)</t>
    </r>
  </si>
  <si>
    <r>
      <t xml:space="preserve">3. Household </t>
    </r>
    <r>
      <rPr>
        <b/>
        <sz val="18"/>
        <color indexed="8"/>
        <rFont val="바탕"/>
        <family val="1"/>
      </rPr>
      <t>＆</t>
    </r>
    <r>
      <rPr>
        <b/>
        <sz val="18"/>
        <color indexed="8"/>
        <rFont val="Times New Roman"/>
        <family val="1"/>
      </rPr>
      <t xml:space="preserve"> Population by Administrative District(12-2)</t>
    </r>
  </si>
  <si>
    <r>
      <t xml:space="preserve">3. </t>
    </r>
    <r>
      <rPr>
        <b/>
        <sz val="18"/>
        <rFont val="바탕"/>
        <family val="1"/>
      </rPr>
      <t>행정구역별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세대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인구</t>
    </r>
    <r>
      <rPr>
        <b/>
        <sz val="18"/>
        <rFont val="Times New Roman"/>
        <family val="1"/>
      </rPr>
      <t>(12-3)</t>
    </r>
  </si>
  <si>
    <r>
      <t xml:space="preserve">3. Household </t>
    </r>
    <r>
      <rPr>
        <b/>
        <sz val="18"/>
        <rFont val="바탕"/>
        <family val="1"/>
      </rPr>
      <t>＆</t>
    </r>
    <r>
      <rPr>
        <b/>
        <sz val="18"/>
        <rFont val="Times New Roman"/>
        <family val="1"/>
      </rPr>
      <t xml:space="preserve"> Population by Administrative District(12-3)</t>
    </r>
  </si>
  <si>
    <r>
      <t xml:space="preserve">3. </t>
    </r>
    <r>
      <rPr>
        <b/>
        <sz val="18"/>
        <rFont val="바탕"/>
        <family val="1"/>
      </rPr>
      <t>행정구역별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세대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인구</t>
    </r>
    <r>
      <rPr>
        <b/>
        <sz val="18"/>
        <rFont val="Times New Roman"/>
        <family val="1"/>
      </rPr>
      <t>(12-4)</t>
    </r>
  </si>
  <si>
    <r>
      <t xml:space="preserve">3. Household </t>
    </r>
    <r>
      <rPr>
        <b/>
        <sz val="18"/>
        <rFont val="바탕"/>
        <family val="1"/>
      </rPr>
      <t>＆</t>
    </r>
    <r>
      <rPr>
        <b/>
        <sz val="18"/>
        <rFont val="Times New Roman"/>
        <family val="1"/>
      </rPr>
      <t xml:space="preserve"> Population by Administrative District(12-4)</t>
    </r>
  </si>
  <si>
    <r>
      <t xml:space="preserve">3. </t>
    </r>
    <r>
      <rPr>
        <b/>
        <sz val="18"/>
        <rFont val="바탕"/>
        <family val="1"/>
      </rPr>
      <t>행정구역별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세대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인구</t>
    </r>
    <r>
      <rPr>
        <b/>
        <sz val="18"/>
        <rFont val="Times New Roman"/>
        <family val="1"/>
      </rPr>
      <t>(12-5)</t>
    </r>
  </si>
  <si>
    <r>
      <t xml:space="preserve">3. Household </t>
    </r>
    <r>
      <rPr>
        <b/>
        <sz val="18"/>
        <rFont val="바탕"/>
        <family val="1"/>
      </rPr>
      <t>＆</t>
    </r>
    <r>
      <rPr>
        <b/>
        <sz val="18"/>
        <rFont val="Times New Roman"/>
        <family val="1"/>
      </rPr>
      <t xml:space="preserve"> Population by Administrative District(12-5)</t>
    </r>
  </si>
  <si>
    <r>
      <t xml:space="preserve">3. </t>
    </r>
    <r>
      <rPr>
        <b/>
        <sz val="18"/>
        <rFont val="바탕"/>
        <family val="1"/>
      </rPr>
      <t>행정구역별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세대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인구</t>
    </r>
    <r>
      <rPr>
        <b/>
        <sz val="18"/>
        <rFont val="Times New Roman"/>
        <family val="1"/>
      </rPr>
      <t>(12-6)</t>
    </r>
  </si>
  <si>
    <r>
      <t xml:space="preserve">3. Household </t>
    </r>
    <r>
      <rPr>
        <b/>
        <sz val="18"/>
        <rFont val="바탕"/>
        <family val="1"/>
      </rPr>
      <t>＆</t>
    </r>
    <r>
      <rPr>
        <b/>
        <sz val="18"/>
        <rFont val="Times New Roman"/>
        <family val="1"/>
      </rPr>
      <t xml:space="preserve"> Population by Administrative District(12-6)</t>
    </r>
  </si>
  <si>
    <r>
      <t xml:space="preserve">3. </t>
    </r>
    <r>
      <rPr>
        <b/>
        <sz val="18"/>
        <rFont val="바탕"/>
        <family val="1"/>
      </rPr>
      <t>행정구역별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세대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인구</t>
    </r>
    <r>
      <rPr>
        <b/>
        <sz val="18"/>
        <rFont val="Times New Roman"/>
        <family val="1"/>
      </rPr>
      <t>(12-7)</t>
    </r>
  </si>
  <si>
    <r>
      <t xml:space="preserve">3. Household </t>
    </r>
    <r>
      <rPr>
        <b/>
        <sz val="18"/>
        <rFont val="바탕"/>
        <family val="1"/>
      </rPr>
      <t>＆</t>
    </r>
    <r>
      <rPr>
        <b/>
        <sz val="18"/>
        <rFont val="Times New Roman"/>
        <family val="1"/>
      </rPr>
      <t xml:space="preserve"> Population by Administrative District(12-7)</t>
    </r>
  </si>
  <si>
    <r>
      <t xml:space="preserve">3. </t>
    </r>
    <r>
      <rPr>
        <b/>
        <sz val="18"/>
        <rFont val="바탕"/>
        <family val="1"/>
      </rPr>
      <t>행정구역별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세대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인구</t>
    </r>
    <r>
      <rPr>
        <b/>
        <sz val="18"/>
        <rFont val="Times New Roman"/>
        <family val="1"/>
      </rPr>
      <t>(12-8)</t>
    </r>
  </si>
  <si>
    <r>
      <t xml:space="preserve">3. Household </t>
    </r>
    <r>
      <rPr>
        <b/>
        <sz val="18"/>
        <rFont val="바탕"/>
        <family val="1"/>
      </rPr>
      <t>＆</t>
    </r>
    <r>
      <rPr>
        <b/>
        <sz val="18"/>
        <rFont val="Times New Roman"/>
        <family val="1"/>
      </rPr>
      <t xml:space="preserve"> Population by Administrative District(12-8)</t>
    </r>
  </si>
  <si>
    <r>
      <t xml:space="preserve">3. </t>
    </r>
    <r>
      <rPr>
        <b/>
        <sz val="18"/>
        <rFont val="바탕"/>
        <family val="1"/>
      </rPr>
      <t>행정구역별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세대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인구</t>
    </r>
    <r>
      <rPr>
        <b/>
        <sz val="18"/>
        <rFont val="Times New Roman"/>
        <family val="1"/>
      </rPr>
      <t>(12-9)</t>
    </r>
  </si>
  <si>
    <r>
      <t xml:space="preserve">3. Household </t>
    </r>
    <r>
      <rPr>
        <b/>
        <sz val="18"/>
        <rFont val="바탕"/>
        <family val="1"/>
      </rPr>
      <t>＆</t>
    </r>
    <r>
      <rPr>
        <b/>
        <sz val="18"/>
        <rFont val="Times New Roman"/>
        <family val="1"/>
      </rPr>
      <t xml:space="preserve"> Population by Administrative District(12-9)</t>
    </r>
  </si>
  <si>
    <r>
      <t xml:space="preserve">3. </t>
    </r>
    <r>
      <rPr>
        <b/>
        <sz val="18"/>
        <rFont val="바탕"/>
        <family val="1"/>
      </rPr>
      <t>행정구역별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세대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인구</t>
    </r>
    <r>
      <rPr>
        <b/>
        <sz val="18"/>
        <rFont val="Times New Roman"/>
        <family val="1"/>
      </rPr>
      <t>(12-10)</t>
    </r>
  </si>
  <si>
    <r>
      <t xml:space="preserve">3. Household </t>
    </r>
    <r>
      <rPr>
        <b/>
        <sz val="18"/>
        <rFont val="바탕"/>
        <family val="1"/>
      </rPr>
      <t>＆</t>
    </r>
    <r>
      <rPr>
        <b/>
        <sz val="18"/>
        <rFont val="Times New Roman"/>
        <family val="1"/>
      </rPr>
      <t xml:space="preserve"> Population by Administrative District(12-10)</t>
    </r>
  </si>
  <si>
    <r>
      <t xml:space="preserve">3. </t>
    </r>
    <r>
      <rPr>
        <b/>
        <sz val="18"/>
        <rFont val="바탕"/>
        <family val="1"/>
      </rPr>
      <t>행정구역별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세대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인구</t>
    </r>
    <r>
      <rPr>
        <b/>
        <sz val="18"/>
        <rFont val="Times New Roman"/>
        <family val="1"/>
      </rPr>
      <t>(12-11)</t>
    </r>
  </si>
  <si>
    <r>
      <t xml:space="preserve">3. Household </t>
    </r>
    <r>
      <rPr>
        <b/>
        <sz val="18"/>
        <rFont val="바탕"/>
        <family val="1"/>
      </rPr>
      <t>＆</t>
    </r>
    <r>
      <rPr>
        <b/>
        <sz val="18"/>
        <rFont val="Times New Roman"/>
        <family val="1"/>
      </rPr>
      <t xml:space="preserve"> Population by Administrative District(12-11)</t>
    </r>
  </si>
  <si>
    <r>
      <t xml:space="preserve">3. </t>
    </r>
    <r>
      <rPr>
        <b/>
        <sz val="18"/>
        <rFont val="바탕"/>
        <family val="1"/>
      </rPr>
      <t>행정구역별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세대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인구</t>
    </r>
    <r>
      <rPr>
        <b/>
        <sz val="18"/>
        <rFont val="Times New Roman"/>
        <family val="1"/>
      </rPr>
      <t>(12-12)</t>
    </r>
  </si>
  <si>
    <r>
      <t xml:space="preserve">3. Household </t>
    </r>
    <r>
      <rPr>
        <b/>
        <sz val="18"/>
        <rFont val="바탕"/>
        <family val="1"/>
      </rPr>
      <t>＆</t>
    </r>
    <r>
      <rPr>
        <b/>
        <sz val="18"/>
        <rFont val="Times New Roman"/>
        <family val="1"/>
      </rPr>
      <t xml:space="preserve"> Population by Administrative District(12-12)</t>
    </r>
  </si>
  <si>
    <r>
      <t xml:space="preserve">4. </t>
    </r>
    <r>
      <rPr>
        <b/>
        <sz val="18"/>
        <rFont val="바탕"/>
        <family val="1"/>
      </rPr>
      <t>연령</t>
    </r>
    <r>
      <rPr>
        <b/>
        <sz val="18"/>
        <rFont val="Times New Roman"/>
        <family val="1"/>
      </rPr>
      <t>(5</t>
    </r>
    <r>
      <rPr>
        <b/>
        <sz val="18"/>
        <rFont val="바탕"/>
        <family val="1"/>
      </rPr>
      <t>세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계급</t>
    </r>
    <r>
      <rPr>
        <b/>
        <sz val="18"/>
        <rFont val="Times New Roman"/>
        <family val="1"/>
      </rPr>
      <t xml:space="preserve">) </t>
    </r>
    <r>
      <rPr>
        <b/>
        <sz val="18"/>
        <rFont val="바탕"/>
        <family val="1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성별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인구</t>
    </r>
    <r>
      <rPr>
        <b/>
        <vertAlign val="superscript"/>
        <sz val="13"/>
        <rFont val="Times New Roman"/>
        <family val="1"/>
      </rPr>
      <t>1)</t>
    </r>
    <r>
      <rPr>
        <b/>
        <sz val="18"/>
        <rFont val="Times New Roman"/>
        <family val="1"/>
      </rPr>
      <t xml:space="preserve"> (3-1)</t>
    </r>
  </si>
  <si>
    <r>
      <t>4. Population by Age(5-year age group) and Gender</t>
    </r>
    <r>
      <rPr>
        <b/>
        <vertAlign val="superscript"/>
        <sz val="18"/>
        <rFont val="Times New Roman"/>
        <family val="1"/>
      </rPr>
      <t>1)</t>
    </r>
    <r>
      <rPr>
        <b/>
        <sz val="18"/>
        <rFont val="Times New Roman"/>
        <family val="1"/>
      </rPr>
      <t xml:space="preserve"> (3-1)</t>
    </r>
  </si>
  <si>
    <r>
      <t xml:space="preserve">4. </t>
    </r>
    <r>
      <rPr>
        <b/>
        <sz val="18"/>
        <color indexed="8"/>
        <rFont val="바탕"/>
        <family val="1"/>
      </rPr>
      <t>연령</t>
    </r>
    <r>
      <rPr>
        <b/>
        <sz val="18"/>
        <color indexed="8"/>
        <rFont val="Times New Roman"/>
        <family val="1"/>
      </rPr>
      <t>(5</t>
    </r>
    <r>
      <rPr>
        <b/>
        <sz val="18"/>
        <color indexed="8"/>
        <rFont val="바탕"/>
        <family val="1"/>
      </rPr>
      <t>세</t>
    </r>
    <r>
      <rPr>
        <b/>
        <sz val="18"/>
        <color indexed="8"/>
        <rFont val="Times New Roman"/>
        <family val="1"/>
      </rPr>
      <t xml:space="preserve"> </t>
    </r>
    <r>
      <rPr>
        <b/>
        <sz val="18"/>
        <color indexed="8"/>
        <rFont val="바탕"/>
        <family val="1"/>
      </rPr>
      <t>계급</t>
    </r>
    <r>
      <rPr>
        <b/>
        <sz val="18"/>
        <color indexed="8"/>
        <rFont val="Times New Roman"/>
        <family val="1"/>
      </rPr>
      <t xml:space="preserve">) </t>
    </r>
    <r>
      <rPr>
        <b/>
        <sz val="18"/>
        <color indexed="8"/>
        <rFont val="바탕"/>
        <family val="1"/>
      </rPr>
      <t>및</t>
    </r>
    <r>
      <rPr>
        <b/>
        <sz val="18"/>
        <color indexed="8"/>
        <rFont val="Times New Roman"/>
        <family val="1"/>
      </rPr>
      <t xml:space="preserve"> </t>
    </r>
    <r>
      <rPr>
        <b/>
        <sz val="18"/>
        <color indexed="8"/>
        <rFont val="바탕"/>
        <family val="1"/>
      </rPr>
      <t>성별</t>
    </r>
    <r>
      <rPr>
        <b/>
        <sz val="18"/>
        <color indexed="8"/>
        <rFont val="Times New Roman"/>
        <family val="1"/>
      </rPr>
      <t xml:space="preserve"> </t>
    </r>
    <r>
      <rPr>
        <b/>
        <sz val="18"/>
        <color indexed="8"/>
        <rFont val="바탕"/>
        <family val="1"/>
      </rPr>
      <t>인구</t>
    </r>
    <r>
      <rPr>
        <b/>
        <vertAlign val="superscript"/>
        <sz val="13"/>
        <color indexed="8"/>
        <rFont val="Times New Roman"/>
        <family val="1"/>
      </rPr>
      <t>1)</t>
    </r>
    <r>
      <rPr>
        <b/>
        <sz val="18"/>
        <color indexed="8"/>
        <rFont val="Times New Roman"/>
        <family val="1"/>
      </rPr>
      <t xml:space="preserve"> (3-2)</t>
    </r>
  </si>
  <si>
    <r>
      <t>4. Population by Age(5-year age group) and Gender</t>
    </r>
    <r>
      <rPr>
        <b/>
        <vertAlign val="superscript"/>
        <sz val="18"/>
        <color indexed="8"/>
        <rFont val="Times New Roman"/>
        <family val="1"/>
      </rPr>
      <t>1)</t>
    </r>
    <r>
      <rPr>
        <b/>
        <sz val="18"/>
        <color indexed="8"/>
        <rFont val="Times New Roman"/>
        <family val="1"/>
      </rPr>
      <t xml:space="preserve"> (3-2)</t>
    </r>
  </si>
  <si>
    <r>
      <t>5. Vital Statistics</t>
    </r>
    <r>
      <rPr>
        <b/>
        <vertAlign val="superscript"/>
        <sz val="18"/>
        <rFont val="Times New Roman"/>
        <family val="1"/>
      </rPr>
      <t>1)</t>
    </r>
  </si>
  <si>
    <r>
      <t xml:space="preserve">6. </t>
    </r>
    <r>
      <rPr>
        <b/>
        <sz val="18"/>
        <rFont val="바탕"/>
        <family val="1"/>
      </rPr>
      <t>인구이동</t>
    </r>
    <r>
      <rPr>
        <vertAlign val="superscript"/>
        <sz val="18"/>
        <rFont val="Times New Roman"/>
        <family val="1"/>
      </rPr>
      <t>1)</t>
    </r>
  </si>
  <si>
    <r>
      <t xml:space="preserve">7. </t>
    </r>
    <r>
      <rPr>
        <b/>
        <sz val="18"/>
        <color indexed="8"/>
        <rFont val="바탕"/>
        <family val="1"/>
      </rPr>
      <t>외국인</t>
    </r>
    <r>
      <rPr>
        <b/>
        <sz val="18"/>
        <color indexed="8"/>
        <rFont val="Times New Roman"/>
        <family val="1"/>
      </rPr>
      <t xml:space="preserve"> </t>
    </r>
    <r>
      <rPr>
        <b/>
        <sz val="18"/>
        <color indexed="8"/>
        <rFont val="바탕"/>
        <family val="1"/>
      </rPr>
      <t>국적별</t>
    </r>
    <r>
      <rPr>
        <b/>
        <sz val="18"/>
        <color indexed="8"/>
        <rFont val="Times New Roman"/>
        <family val="1"/>
      </rPr>
      <t xml:space="preserve"> </t>
    </r>
    <r>
      <rPr>
        <b/>
        <sz val="18"/>
        <color indexed="8"/>
        <rFont val="바탕"/>
        <family val="1"/>
      </rPr>
      <t>현황</t>
    </r>
    <r>
      <rPr>
        <b/>
        <sz val="18"/>
        <color indexed="8"/>
        <rFont val="Times New Roman"/>
        <family val="1"/>
      </rPr>
      <t>(4-1)</t>
    </r>
  </si>
  <si>
    <t>7. Registered Foreigners by Nationality(4-1)</t>
  </si>
  <si>
    <r>
      <t xml:space="preserve">7. </t>
    </r>
    <r>
      <rPr>
        <b/>
        <sz val="18"/>
        <color indexed="8"/>
        <rFont val="바탕"/>
        <family val="1"/>
      </rPr>
      <t>외국인</t>
    </r>
    <r>
      <rPr>
        <b/>
        <sz val="18"/>
        <color indexed="8"/>
        <rFont val="Times New Roman"/>
        <family val="1"/>
      </rPr>
      <t xml:space="preserve"> </t>
    </r>
    <r>
      <rPr>
        <b/>
        <sz val="18"/>
        <color indexed="8"/>
        <rFont val="바탕"/>
        <family val="1"/>
      </rPr>
      <t>국적별</t>
    </r>
    <r>
      <rPr>
        <b/>
        <sz val="18"/>
        <color indexed="8"/>
        <rFont val="Times New Roman"/>
        <family val="1"/>
      </rPr>
      <t xml:space="preserve"> </t>
    </r>
    <r>
      <rPr>
        <b/>
        <sz val="18"/>
        <color indexed="8"/>
        <rFont val="바탕"/>
        <family val="1"/>
      </rPr>
      <t>현황</t>
    </r>
    <r>
      <rPr>
        <b/>
        <sz val="18"/>
        <color indexed="8"/>
        <rFont val="Times New Roman"/>
        <family val="1"/>
      </rPr>
      <t>(4-2)</t>
    </r>
  </si>
  <si>
    <t>7. Registered Foreigners by Nationality(4-2)</t>
  </si>
  <si>
    <r>
      <t xml:space="preserve">7. </t>
    </r>
    <r>
      <rPr>
        <b/>
        <sz val="18"/>
        <color indexed="8"/>
        <rFont val="바탕"/>
        <family val="1"/>
      </rPr>
      <t>외국인</t>
    </r>
    <r>
      <rPr>
        <b/>
        <sz val="18"/>
        <color indexed="8"/>
        <rFont val="Times New Roman"/>
        <family val="1"/>
      </rPr>
      <t xml:space="preserve"> </t>
    </r>
    <r>
      <rPr>
        <b/>
        <sz val="18"/>
        <color indexed="8"/>
        <rFont val="바탕"/>
        <family val="1"/>
      </rPr>
      <t>국적별</t>
    </r>
    <r>
      <rPr>
        <b/>
        <sz val="18"/>
        <color indexed="8"/>
        <rFont val="Times New Roman"/>
        <family val="1"/>
      </rPr>
      <t xml:space="preserve"> </t>
    </r>
    <r>
      <rPr>
        <b/>
        <sz val="18"/>
        <color indexed="8"/>
        <rFont val="바탕"/>
        <family val="1"/>
      </rPr>
      <t>현황</t>
    </r>
    <r>
      <rPr>
        <b/>
        <sz val="18"/>
        <color indexed="8"/>
        <rFont val="Times New Roman"/>
        <family val="1"/>
      </rPr>
      <t>(4-3)</t>
    </r>
  </si>
  <si>
    <t>7. Registered Foreigners by Nationality(4-3)</t>
  </si>
  <si>
    <r>
      <t xml:space="preserve">7. </t>
    </r>
    <r>
      <rPr>
        <b/>
        <sz val="18"/>
        <color indexed="8"/>
        <rFont val="바탕"/>
        <family val="1"/>
      </rPr>
      <t>외국인</t>
    </r>
    <r>
      <rPr>
        <b/>
        <sz val="18"/>
        <color indexed="8"/>
        <rFont val="Times New Roman"/>
        <family val="1"/>
      </rPr>
      <t xml:space="preserve"> </t>
    </r>
    <r>
      <rPr>
        <b/>
        <sz val="18"/>
        <color indexed="8"/>
        <rFont val="바탕"/>
        <family val="1"/>
      </rPr>
      <t>국적별</t>
    </r>
    <r>
      <rPr>
        <b/>
        <sz val="18"/>
        <color indexed="8"/>
        <rFont val="Times New Roman"/>
        <family val="1"/>
      </rPr>
      <t xml:space="preserve"> </t>
    </r>
    <r>
      <rPr>
        <b/>
        <sz val="18"/>
        <color indexed="8"/>
        <rFont val="바탕"/>
        <family val="1"/>
      </rPr>
      <t>현황</t>
    </r>
    <r>
      <rPr>
        <b/>
        <sz val="18"/>
        <color indexed="8"/>
        <rFont val="Times New Roman"/>
        <family val="1"/>
      </rPr>
      <t>(4-4)</t>
    </r>
  </si>
  <si>
    <t>7. Registered Foreigners by Nationality(4-4)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</si>
  <si>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바탕"/>
        <family val="1"/>
      </rPr>
      <t xml:space="preserve">별
</t>
    </r>
    <r>
      <rPr>
        <sz val="10"/>
        <color indexed="8"/>
        <rFont val="바탕"/>
        <family val="1"/>
      </rPr>
      <t>읍면동별</t>
    </r>
  </si>
  <si>
    <r>
      <rPr>
        <sz val="11"/>
        <color indexed="8"/>
        <rFont val="바탕"/>
        <family val="1"/>
      </rPr>
      <t>총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</si>
  <si>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일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본</t>
    </r>
  </si>
  <si>
    <r>
      <rPr>
        <sz val="11"/>
        <color indexed="8"/>
        <rFont val="바탕"/>
        <family val="1"/>
      </rPr>
      <t>미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국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</si>
  <si>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만</t>
    </r>
  </si>
  <si>
    <r>
      <rPr>
        <sz val="11"/>
        <color indexed="8"/>
        <rFont val="바탕"/>
        <family val="1"/>
      </rPr>
      <t>중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국</t>
    </r>
  </si>
  <si>
    <r>
      <rPr>
        <sz val="11"/>
        <color indexed="8"/>
        <rFont val="바탕"/>
        <family val="1"/>
      </rPr>
      <t>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국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타이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</si>
  <si>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몽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골</t>
    </r>
  </si>
  <si>
    <r>
      <rPr>
        <sz val="11"/>
        <color indexed="8"/>
        <rFont val="바탕"/>
        <family val="1"/>
      </rPr>
      <t>네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팔</t>
    </r>
  </si>
  <si>
    <r>
      <rPr>
        <sz val="11"/>
        <color indexed="8"/>
        <rFont val="바탕"/>
        <family val="1"/>
      </rPr>
      <t>러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아</t>
    </r>
  </si>
  <si>
    <r>
      <rPr>
        <sz val="11"/>
        <color indexed="8"/>
        <rFont val="바탕"/>
        <family val="1"/>
      </rPr>
      <t>영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국</t>
    </r>
  </si>
  <si>
    <r>
      <rPr>
        <sz val="11"/>
        <color indexed="8"/>
        <rFont val="바탕"/>
        <family val="1"/>
      </rPr>
      <t>기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타</t>
    </r>
  </si>
  <si>
    <t>남편-전체혼인건수</t>
  </si>
  <si>
    <t>Bridegroom-Marriage</t>
  </si>
  <si>
    <t>한국인 남편+외국인 아내</t>
  </si>
  <si>
    <t>Korean bridegroom+Foreigner bride</t>
  </si>
  <si>
    <t>아내-전체혼인건수</t>
  </si>
  <si>
    <t>Bride-Marriage</t>
  </si>
  <si>
    <t>한국인 아내+외국인 남편</t>
  </si>
  <si>
    <t>Korean bride+Foreigner bridegroom</t>
  </si>
  <si>
    <t xml:space="preserve"> Source : Statistics Korea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</si>
  <si>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</si>
  <si>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rPr>
        <sz val="9"/>
        <color indexed="8"/>
        <rFont val="바탕"/>
        <family val="1"/>
      </rPr>
      <t>자료</t>
    </r>
    <r>
      <rPr>
        <sz val="9"/>
        <color indexed="8"/>
        <rFont val="Times New Roman"/>
        <family val="1"/>
      </rPr>
      <t xml:space="preserve"> : </t>
    </r>
    <r>
      <rPr>
        <sz val="9"/>
        <color indexed="8"/>
        <rFont val="바탕"/>
        <family val="1"/>
      </rPr>
      <t>「인구동향조사」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통계청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인구동향과</t>
    </r>
    <r>
      <rPr>
        <sz val="9"/>
        <color indexed="8"/>
        <rFont val="Times New Roman"/>
        <family val="1"/>
      </rPr>
      <t xml:space="preserve"> </t>
    </r>
  </si>
  <si>
    <t>9. Number of deaths by Cause of Death(2-1)</t>
  </si>
  <si>
    <t>Unit : deaths, Person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</si>
  <si>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</si>
  <si>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특성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감염성
및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기생충성
질환</t>
    </r>
  </si>
  <si>
    <r>
      <rPr>
        <sz val="9"/>
        <color indexed="8"/>
        <rFont val="바탕"/>
        <family val="1"/>
      </rPr>
      <t>혈액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및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조혈기관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질환과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면역기전을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침범하는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특정장애</t>
    </r>
  </si>
  <si>
    <r>
      <rPr>
        <sz val="11"/>
        <color indexed="8"/>
        <rFont val="바탕"/>
        <family val="1"/>
      </rPr>
      <t>내분비</t>
    </r>
    <r>
      <rPr>
        <sz val="11"/>
        <color indexed="8"/>
        <rFont val="Times New Roman"/>
        <family val="1"/>
      </rPr>
      <t xml:space="preserve">, </t>
    </r>
    <r>
      <rPr>
        <sz val="11"/>
        <color indexed="8"/>
        <rFont val="바탕"/>
        <family val="1"/>
      </rPr>
      <t xml:space="preserve">영양
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및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대사질환</t>
    </r>
  </si>
  <si>
    <r>
      <rPr>
        <sz val="11"/>
        <color indexed="8"/>
        <rFont val="바탕"/>
        <family val="1"/>
      </rPr>
      <t>정신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및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행동장애</t>
    </r>
  </si>
  <si>
    <r>
      <rPr>
        <sz val="11"/>
        <color indexed="8"/>
        <rFont val="바탕"/>
        <family val="1"/>
      </rPr>
      <t>눈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및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눈</t>
    </r>
    <r>
      <rPr>
        <sz val="11"/>
        <color indexed="8"/>
        <rFont val="Times New Roman"/>
        <family val="1"/>
      </rPr>
      <t xml:space="preserve"> 
</t>
    </r>
    <r>
      <rPr>
        <sz val="11"/>
        <color indexed="8"/>
        <rFont val="바탕"/>
        <family val="1"/>
      </rPr>
      <t>부속기의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질환</t>
    </r>
  </si>
  <si>
    <r>
      <rPr>
        <sz val="11"/>
        <color indexed="8"/>
        <rFont val="바탕"/>
        <family val="1"/>
      </rPr>
      <t>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및</t>
    </r>
    <r>
      <rPr>
        <sz val="11"/>
        <color indexed="8"/>
        <rFont val="Times New Roman"/>
        <family val="1"/>
      </rPr>
      <t xml:space="preserve"> 
</t>
    </r>
    <r>
      <rPr>
        <sz val="11"/>
        <color indexed="8"/>
        <rFont val="바탕"/>
        <family val="1"/>
      </rPr>
      <t xml:space="preserve">꼭지돌기의
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질환</t>
    </r>
  </si>
  <si>
    <r>
      <rPr>
        <sz val="11"/>
        <color indexed="8"/>
        <rFont val="바탕"/>
        <family val="1"/>
      </rPr>
      <t>순환기계통의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질환</t>
    </r>
  </si>
  <si>
    <r>
      <rPr>
        <sz val="11"/>
        <color indexed="8"/>
        <rFont val="바탕"/>
        <family val="1"/>
      </rPr>
      <t>호흡기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계통의</t>
    </r>
    <r>
      <rPr>
        <sz val="11"/>
        <color indexed="8"/>
        <rFont val="Times New Roman"/>
        <family val="1"/>
      </rPr>
      <t xml:space="preserve"> 
</t>
    </r>
    <r>
      <rPr>
        <sz val="11"/>
        <color indexed="8"/>
        <rFont val="바탕"/>
        <family val="1"/>
      </rPr>
      <t>질환</t>
    </r>
  </si>
  <si>
    <r>
      <rPr>
        <sz val="11"/>
        <color indexed="8"/>
        <rFont val="바탕"/>
        <family val="1"/>
      </rPr>
      <t>소화기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계통의
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질환</t>
    </r>
  </si>
  <si>
    <r>
      <rPr>
        <sz val="10"/>
        <color indexed="8"/>
        <rFont val="바탕"/>
        <family val="1"/>
      </rPr>
      <t>피부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바탕"/>
        <family val="1"/>
      </rPr>
      <t>및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바탕"/>
        <family val="1"/>
      </rPr>
      <t>피부밑
조직의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바탕"/>
        <family val="1"/>
      </rPr>
      <t>질환</t>
    </r>
  </si>
  <si>
    <r>
      <rPr>
        <sz val="11"/>
        <color indexed="8"/>
        <rFont val="바탕"/>
        <family val="1"/>
      </rPr>
      <t>근육골격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계통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및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결합조직의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질환</t>
    </r>
  </si>
  <si>
    <r>
      <rPr>
        <sz val="11"/>
        <color indexed="8"/>
        <rFont val="바탕"/>
        <family val="1"/>
      </rPr>
      <t xml:space="preserve">비뇨생식기
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계통의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질환</t>
    </r>
  </si>
  <si>
    <r>
      <rPr>
        <sz val="11"/>
        <color indexed="8"/>
        <rFont val="바탕"/>
        <family val="1"/>
      </rPr>
      <t>임신</t>
    </r>
    <r>
      <rPr>
        <sz val="11"/>
        <color indexed="8"/>
        <rFont val="Times New Roman"/>
        <family val="1"/>
      </rPr>
      <t xml:space="preserve">, </t>
    </r>
    <r>
      <rPr>
        <sz val="11"/>
        <color indexed="8"/>
        <rFont val="바탕"/>
        <family val="1"/>
      </rPr>
      <t xml:space="preserve">출산
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및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산후기</t>
    </r>
  </si>
  <si>
    <r>
      <rPr>
        <sz val="11"/>
        <color indexed="8"/>
        <rFont val="바탕"/>
        <family val="1"/>
      </rPr>
      <t>출생전후기에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기원한
특정병태</t>
    </r>
  </si>
  <si>
    <r>
      <rPr>
        <sz val="11"/>
        <color indexed="8"/>
        <rFont val="바탕"/>
        <family val="1"/>
      </rPr>
      <t>선천기형</t>
    </r>
    <r>
      <rPr>
        <sz val="11"/>
        <color indexed="8"/>
        <rFont val="Times New Roman"/>
        <family val="1"/>
      </rPr>
      <t xml:space="preserve">,
</t>
    </r>
    <r>
      <rPr>
        <sz val="11"/>
        <color indexed="8"/>
        <rFont val="바탕"/>
        <family val="1"/>
      </rPr>
      <t>변형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및
염색체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이상</t>
    </r>
  </si>
  <si>
    <r>
      <rPr>
        <sz val="11"/>
        <color indexed="8"/>
        <rFont val="바탕"/>
        <family val="1"/>
      </rPr>
      <t>달리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분류되지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않은</t>
    </r>
    <r>
      <rPr>
        <sz val="11"/>
        <color indexed="8"/>
        <rFont val="Times New Roman"/>
        <family val="1"/>
      </rPr>
      <t xml:space="preserve">                   </t>
    </r>
    <r>
      <rPr>
        <sz val="11"/>
        <color indexed="8"/>
        <rFont val="바탕"/>
        <family val="1"/>
      </rPr>
      <t>증상</t>
    </r>
    <r>
      <rPr>
        <sz val="11"/>
        <color indexed="8"/>
        <rFont val="Times New Roman"/>
        <family val="1"/>
      </rPr>
      <t xml:space="preserve">, </t>
    </r>
    <r>
      <rPr>
        <sz val="11"/>
        <color indexed="8"/>
        <rFont val="바탕"/>
        <family val="1"/>
      </rPr>
      <t>징후</t>
    </r>
  </si>
  <si>
    <r>
      <rPr>
        <sz val="11"/>
        <color indexed="8"/>
        <rFont val="바탕"/>
        <family val="1"/>
      </rPr>
      <t>질병이환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및
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사망의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외인</t>
    </r>
  </si>
  <si>
    <r>
      <rPr>
        <sz val="11"/>
        <color indexed="8"/>
        <rFont val="바탕"/>
        <family val="1"/>
      </rPr>
      <t>자료</t>
    </r>
    <r>
      <rPr>
        <sz val="11"/>
        <color indexed="8"/>
        <rFont val="Times New Roman"/>
        <family val="1"/>
      </rPr>
      <t xml:space="preserve"> : </t>
    </r>
    <r>
      <rPr>
        <sz val="11"/>
        <color indexed="8"/>
        <rFont val="바탕"/>
        <family val="1"/>
      </rPr>
      <t>「사망원인통계」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통계청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인구동향과</t>
    </r>
  </si>
  <si>
    <t>9. Number of deaths by Cause of Death(2-2)</t>
  </si>
  <si>
    <t>Source : Statistics Korea</t>
  </si>
  <si>
    <r>
      <t xml:space="preserve"> </t>
    </r>
    <r>
      <rPr>
        <sz val="11"/>
        <color indexed="8"/>
        <rFont val="바탕"/>
        <family val="1"/>
      </rPr>
      <t>일반가구수</t>
    </r>
    <r>
      <rPr>
        <vertAlign val="superscript"/>
        <sz val="11"/>
        <color indexed="8"/>
        <rFont val="Times New Roman"/>
        <family val="1"/>
      </rPr>
      <t xml:space="preserve">1) </t>
    </r>
  </si>
  <si>
    <r>
      <rPr>
        <sz val="11"/>
        <color indexed="8"/>
        <rFont val="바탕"/>
        <family val="1"/>
      </rPr>
      <t>여성가구주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가구수</t>
    </r>
    <r>
      <rPr>
        <sz val="11"/>
        <color indexed="8"/>
        <rFont val="Times New Roman"/>
        <family val="1"/>
      </rPr>
      <t xml:space="preserve"> (B)</t>
    </r>
  </si>
  <si>
    <r>
      <t xml:space="preserve"> </t>
    </r>
    <r>
      <rPr>
        <sz val="11"/>
        <color indexed="8"/>
        <rFont val="바탕"/>
        <family val="1"/>
      </rPr>
      <t>가구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비율</t>
    </r>
    <r>
      <rPr>
        <vertAlign val="superscript"/>
        <sz val="11"/>
        <color indexed="8"/>
        <rFont val="Times New Roman"/>
        <family val="1"/>
      </rPr>
      <t>2)</t>
    </r>
  </si>
  <si>
    <r>
      <t xml:space="preserve">11. </t>
    </r>
    <r>
      <rPr>
        <b/>
        <sz val="18"/>
        <rFont val="HY중고딕"/>
        <family val="1"/>
      </rPr>
      <t>다문화</t>
    </r>
    <r>
      <rPr>
        <b/>
        <sz val="18"/>
        <rFont val="Times New Roman"/>
        <family val="1"/>
      </rPr>
      <t xml:space="preserve"> </t>
    </r>
    <r>
      <rPr>
        <b/>
        <sz val="18"/>
        <rFont val="HY중고딕"/>
        <family val="1"/>
      </rPr>
      <t>가구</t>
    </r>
    <r>
      <rPr>
        <b/>
        <sz val="18"/>
        <rFont val="Times New Roman"/>
        <family val="1"/>
      </rPr>
      <t xml:space="preserve"> </t>
    </r>
    <r>
      <rPr>
        <b/>
        <sz val="18"/>
        <rFont val="HY중고딕"/>
        <family val="1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HY중고딕"/>
        <family val="1"/>
      </rPr>
      <t>가구원</t>
    </r>
    <r>
      <rPr>
        <b/>
        <sz val="18"/>
        <rFont val="Times New Roman"/>
        <family val="1"/>
      </rPr>
      <t xml:space="preserve">  </t>
    </r>
  </si>
  <si>
    <t>Year</t>
  </si>
  <si>
    <t>연    별</t>
  </si>
  <si>
    <t>Unit : households, %</t>
  </si>
  <si>
    <t>Unit : household, person</t>
  </si>
  <si>
    <r>
      <t>내국인(출생)</t>
    </r>
    <r>
      <rPr>
        <vertAlign val="superscript"/>
        <sz val="9"/>
        <color indexed="8"/>
        <rFont val="굴림"/>
        <family val="3"/>
      </rPr>
      <t xml:space="preserve">1)
</t>
    </r>
    <r>
      <rPr>
        <sz val="9"/>
        <color indexed="8"/>
        <rFont val="굴림"/>
        <family val="3"/>
      </rPr>
      <t>korean(natural)</t>
    </r>
  </si>
  <si>
    <r>
      <t>내국인(귀화)</t>
    </r>
    <r>
      <rPr>
        <vertAlign val="superscript"/>
        <sz val="9"/>
        <color indexed="8"/>
        <rFont val="굴림"/>
        <family val="3"/>
      </rPr>
      <t xml:space="preserve">2)
</t>
    </r>
    <r>
      <rPr>
        <sz val="9"/>
        <color indexed="8"/>
        <rFont val="굴림"/>
        <family val="3"/>
      </rPr>
      <t>korean(naturalized)</t>
    </r>
  </si>
  <si>
    <r>
      <t>외국인(결혼이민자)</t>
    </r>
    <r>
      <rPr>
        <vertAlign val="superscript"/>
        <sz val="9"/>
        <color indexed="8"/>
        <rFont val="굴림"/>
        <family val="3"/>
      </rPr>
      <t xml:space="preserve">3)
</t>
    </r>
    <r>
      <rPr>
        <sz val="9"/>
        <color indexed="8"/>
        <rFont val="굴림"/>
        <family val="3"/>
      </rPr>
      <t>foreigner(marriage-based immigrants)</t>
    </r>
  </si>
  <si>
    <r>
      <t>외국인(기타)</t>
    </r>
    <r>
      <rPr>
        <vertAlign val="superscript"/>
        <sz val="9"/>
        <color indexed="8"/>
        <rFont val="굴림"/>
        <family val="3"/>
      </rPr>
      <t xml:space="preserve">4
</t>
    </r>
    <r>
      <rPr>
        <sz val="9"/>
        <color indexed="8"/>
        <rFont val="굴림"/>
        <family val="3"/>
      </rPr>
      <t>foreigner(etc)</t>
    </r>
  </si>
  <si>
    <t>11. Multicultural Households and Household Members</t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</si>
  <si>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1) </t>
    </r>
    <r>
      <rPr>
        <sz val="9"/>
        <rFont val="바탕"/>
        <family val="1"/>
      </rPr>
      <t>외국인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세대수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제외</t>
    </r>
    <r>
      <rPr>
        <sz val="9"/>
        <rFont val="Times New Roman"/>
        <family val="1"/>
      </rPr>
      <t>('98</t>
    </r>
    <r>
      <rPr>
        <sz val="9"/>
        <rFont val="바탕"/>
        <family val="1"/>
      </rPr>
      <t>년부터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적용</t>
    </r>
    <r>
      <rPr>
        <sz val="9"/>
        <rFont val="Times New Roman"/>
        <family val="1"/>
      </rPr>
      <t>)</t>
    </r>
  </si>
  <si>
    <r>
      <rPr>
        <sz val="9"/>
        <rFont val="바탕"/>
        <family val="1"/>
      </rPr>
      <t xml:space="preserve">      </t>
    </r>
    <r>
      <rPr>
        <sz val="9"/>
        <rFont val="Times New Roman"/>
        <family val="1"/>
      </rPr>
      <t xml:space="preserve">2), 3) </t>
    </r>
    <r>
      <rPr>
        <sz val="9"/>
        <rFont val="바탕"/>
        <family val="1"/>
      </rPr>
      <t>외국인제외</t>
    </r>
  </si>
  <si>
    <t>Note : 1) Excluding Number of Foreign Household(from 1998)</t>
  </si>
  <si>
    <t xml:space="preserve">         2), 3) : Foreigners excluded</t>
  </si>
  <si>
    <r>
      <rPr>
        <sz val="9"/>
        <color indexed="8"/>
        <rFont val="바탕"/>
        <family val="1"/>
      </rPr>
      <t>주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 xml:space="preserve">: 1) </t>
    </r>
    <r>
      <rPr>
        <sz val="9"/>
        <color indexed="8"/>
        <rFont val="바탕"/>
        <family val="1"/>
      </rPr>
      <t>외국인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세대수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제외</t>
    </r>
    <r>
      <rPr>
        <sz val="9"/>
        <color indexed="8"/>
        <rFont val="Times New Roman"/>
        <family val="1"/>
      </rPr>
      <t>('98</t>
    </r>
    <r>
      <rPr>
        <sz val="9"/>
        <color indexed="8"/>
        <rFont val="바탕"/>
        <family val="1"/>
      </rPr>
      <t>년부터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적용</t>
    </r>
    <r>
      <rPr>
        <sz val="9"/>
        <color indexed="8"/>
        <rFont val="Times New Roman"/>
        <family val="1"/>
      </rPr>
      <t>)</t>
    </r>
  </si>
  <si>
    <t>Note : 1) Excluding Number of Foreign Household(from 1998)</t>
  </si>
  <si>
    <r>
      <rPr>
        <sz val="9"/>
        <color indexed="8"/>
        <rFont val="바탕"/>
        <family val="1"/>
      </rPr>
      <t>주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 xml:space="preserve">: 1) </t>
    </r>
    <r>
      <rPr>
        <sz val="9"/>
        <color indexed="8"/>
        <rFont val="바탕"/>
        <family val="1"/>
      </rPr>
      <t>외국인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세대수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제외</t>
    </r>
    <r>
      <rPr>
        <sz val="9"/>
        <color indexed="8"/>
        <rFont val="Times New Roman"/>
        <family val="1"/>
      </rPr>
      <t>('98</t>
    </r>
    <r>
      <rPr>
        <sz val="9"/>
        <color indexed="8"/>
        <rFont val="바탕"/>
        <family val="1"/>
      </rPr>
      <t>년부터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적용</t>
    </r>
    <r>
      <rPr>
        <sz val="9"/>
        <color indexed="8"/>
        <rFont val="Times New Roman"/>
        <family val="1"/>
      </rPr>
      <t>)</t>
    </r>
  </si>
  <si>
    <t>주 : 1) 주민등록인구통계 자료</t>
  </si>
  <si>
    <t>Note : 1)  Based on Resident registration data</t>
  </si>
  <si>
    <t>Note : 1)  Based on Resident registration data</t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</si>
  <si>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1) </t>
    </r>
    <r>
      <rPr>
        <sz val="9"/>
        <rFont val="바탕"/>
        <family val="1"/>
      </rPr>
      <t>통계수치는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지연신고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및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미신고들로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해마다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변경되므로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감안하여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활용해야함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</si>
  <si>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1) </t>
    </r>
    <r>
      <rPr>
        <sz val="9"/>
        <rFont val="바탕"/>
        <family val="1"/>
      </rPr>
      <t>주민등록전출입신고에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의한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자료이며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도내이동은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전입인구기준이고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국외이동은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제외됨</t>
    </r>
    <r>
      <rPr>
        <sz val="9"/>
        <rFont val="Times New Roman"/>
        <family val="1"/>
      </rPr>
      <t>.</t>
    </r>
  </si>
  <si>
    <t xml:space="preserve">      2) 이동률 : (연간이동자수/주민등록연앙인구)ⅹ100, * 월간이동률은 월말기준 주민등록인구 사용</t>
  </si>
  <si>
    <t xml:space="preserve">Note : 1) The figures of migrants are based on resident registration and Intra-Metropolitan City and </t>
  </si>
  <si>
    <r>
      <t xml:space="preserve">          2)</t>
    </r>
    <r>
      <rPr>
        <sz val="7.8"/>
        <color indexed="8"/>
        <rFont val="Times New Roman"/>
        <family val="1"/>
      </rPr>
      <t xml:space="preserve">  Population movement Rate : (Total Number of the People Moving / Total Number of Semi-annual Registered  Population)</t>
    </r>
    <r>
      <rPr>
        <sz val="7.8"/>
        <color indexed="8"/>
        <rFont val="바탕"/>
        <family val="1"/>
      </rPr>
      <t>ⅹ</t>
    </r>
    <r>
      <rPr>
        <sz val="7.8"/>
        <color indexed="8"/>
        <rFont val="Times New Roman"/>
        <family val="1"/>
      </rPr>
      <t>100,</t>
    </r>
    <r>
      <rPr>
        <sz val="9"/>
        <color indexed="8"/>
        <rFont val="Times New Roman"/>
        <family val="1"/>
      </rPr>
      <t xml:space="preserve"> </t>
    </r>
    <r>
      <rPr>
        <sz val="7.8"/>
        <color indexed="8"/>
        <rFont val="Times New Roman"/>
        <family val="1"/>
      </rPr>
      <t xml:space="preserve"> * Monthly Population Movement Rate are based on monthly Registered Population</t>
    </r>
  </si>
  <si>
    <r>
      <rPr>
        <sz val="9"/>
        <rFont val="바탕"/>
        <family val="1"/>
      </rPr>
      <t>자료제공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「국내인구이동통계」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통계청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인구동향과</t>
    </r>
  </si>
  <si>
    <r>
      <rPr>
        <sz val="9"/>
        <color indexed="8"/>
        <rFont val="바탕"/>
        <family val="1"/>
      </rPr>
      <t>주</t>
    </r>
    <r>
      <rPr>
        <sz val="9"/>
        <color indexed="8"/>
        <rFont val="Times New Roman"/>
        <family val="1"/>
      </rPr>
      <t xml:space="preserve"> : </t>
    </r>
    <r>
      <rPr>
        <sz val="9"/>
        <color indexed="8"/>
        <rFont val="Times New Roman"/>
        <family val="1"/>
      </rPr>
      <t xml:space="preserve">1) </t>
    </r>
    <r>
      <rPr>
        <sz val="9"/>
        <color indexed="8"/>
        <rFont val="바탕"/>
        <family val="1"/>
      </rPr>
      <t>주민등록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전출입신고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자료이며</t>
    </r>
    <r>
      <rPr>
        <sz val="9"/>
        <color indexed="8"/>
        <rFont val="Times New Roman"/>
        <family val="1"/>
      </rPr>
      <t xml:space="preserve">, </t>
    </r>
    <r>
      <rPr>
        <sz val="9"/>
        <color indexed="8"/>
        <rFont val="바탕"/>
        <family val="1"/>
      </rPr>
      <t>읍면동내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이동은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전입인구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기준</t>
    </r>
  </si>
  <si>
    <t>자료 : 「국내인구이동통계」 통계청 인구동향과</t>
  </si>
  <si>
    <t xml:space="preserve">Note : 1) The figures of migrants are based on resident registration; and Intra-Si,Gun migrants are based on in-migrating population.       </t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</si>
  <si>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: 2011</t>
    </r>
    <r>
      <rPr>
        <sz val="11"/>
        <color indexed="8"/>
        <rFont val="바탕"/>
        <family val="1"/>
      </rPr>
      <t>기준부터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미얀마</t>
    </r>
    <r>
      <rPr>
        <sz val="11"/>
        <color indexed="8"/>
        <rFont val="Times New Roman"/>
        <family val="1"/>
      </rPr>
      <t xml:space="preserve">, </t>
    </r>
    <r>
      <rPr>
        <sz val="11"/>
        <color indexed="8"/>
        <rFont val="바탕"/>
        <family val="1"/>
      </rPr>
      <t>몽골</t>
    </r>
    <r>
      <rPr>
        <sz val="11"/>
        <color indexed="8"/>
        <rFont val="Times New Roman"/>
        <family val="1"/>
      </rPr>
      <t xml:space="preserve">, </t>
    </r>
    <r>
      <rPr>
        <sz val="11"/>
        <color indexed="8"/>
        <rFont val="바탕"/>
        <family val="1"/>
      </rPr>
      <t>남아프리카</t>
    </r>
    <r>
      <rPr>
        <sz val="11"/>
        <color indexed="8"/>
        <rFont val="Times New Roman"/>
        <family val="1"/>
      </rPr>
      <t xml:space="preserve">, </t>
    </r>
    <r>
      <rPr>
        <sz val="11"/>
        <color indexed="8"/>
        <rFont val="바탕"/>
        <family val="1"/>
      </rPr>
      <t>캄보디아</t>
    </r>
    <r>
      <rPr>
        <sz val="11"/>
        <color indexed="8"/>
        <rFont val="Times New Roman"/>
        <family val="1"/>
      </rPr>
      <t xml:space="preserve">, </t>
    </r>
    <r>
      <rPr>
        <sz val="11"/>
        <color indexed="8"/>
        <rFont val="바탕"/>
        <family val="1"/>
      </rPr>
      <t>키르기스스탄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기타에서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분리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작성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</si>
  <si>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: 2011</t>
    </r>
    <r>
      <rPr>
        <sz val="11"/>
        <color indexed="8"/>
        <rFont val="바탕"/>
        <family val="1"/>
      </rPr>
      <t>기준부터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미얀마</t>
    </r>
    <r>
      <rPr>
        <sz val="11"/>
        <color indexed="8"/>
        <rFont val="Times New Roman"/>
        <family val="1"/>
      </rPr>
      <t xml:space="preserve">, </t>
    </r>
    <r>
      <rPr>
        <sz val="11"/>
        <color indexed="8"/>
        <rFont val="바탕"/>
        <family val="1"/>
      </rPr>
      <t>몽골</t>
    </r>
    <r>
      <rPr>
        <sz val="11"/>
        <color indexed="8"/>
        <rFont val="Times New Roman"/>
        <family val="1"/>
      </rPr>
      <t xml:space="preserve">, </t>
    </r>
    <r>
      <rPr>
        <sz val="11"/>
        <color indexed="8"/>
        <rFont val="바탕"/>
        <family val="1"/>
      </rPr>
      <t>남아프리카</t>
    </r>
    <r>
      <rPr>
        <sz val="11"/>
        <color indexed="8"/>
        <rFont val="Times New Roman"/>
        <family val="1"/>
      </rPr>
      <t xml:space="preserve">, </t>
    </r>
    <r>
      <rPr>
        <sz val="11"/>
        <color indexed="8"/>
        <rFont val="바탕"/>
        <family val="1"/>
      </rPr>
      <t>캄보디아</t>
    </r>
    <r>
      <rPr>
        <sz val="11"/>
        <color indexed="8"/>
        <rFont val="Times New Roman"/>
        <family val="1"/>
      </rPr>
      <t xml:space="preserve">, </t>
    </r>
    <r>
      <rPr>
        <sz val="11"/>
        <color indexed="8"/>
        <rFont val="바탕"/>
        <family val="1"/>
      </rPr>
      <t>키르기스스탄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기타에서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분리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작성</t>
    </r>
  </si>
  <si>
    <t>Source : Civil Affairs Cadastral Department</t>
  </si>
  <si>
    <t>Source : Civil Affairs Cadastral Department</t>
  </si>
  <si>
    <r>
      <rPr>
        <sz val="9"/>
        <color indexed="8"/>
        <rFont val="바탕"/>
        <family val="1"/>
      </rPr>
      <t>주</t>
    </r>
    <r>
      <rPr>
        <sz val="9"/>
        <color indexed="8"/>
        <rFont val="Times New Roman"/>
        <family val="1"/>
      </rPr>
      <t xml:space="preserve"> : '</t>
    </r>
    <r>
      <rPr>
        <sz val="9"/>
        <color indexed="8"/>
        <rFont val="바탕"/>
        <family val="1"/>
      </rPr>
      <t>남편혼인건수</t>
    </r>
    <r>
      <rPr>
        <sz val="9"/>
        <color indexed="8"/>
        <rFont val="Times New Roman"/>
        <family val="1"/>
      </rPr>
      <t>'</t>
    </r>
    <r>
      <rPr>
        <sz val="9"/>
        <color indexed="8"/>
        <rFont val="바탕"/>
        <family val="1"/>
      </rPr>
      <t>는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처의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국적과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상관없는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남자의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전체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혼인건수</t>
    </r>
    <r>
      <rPr>
        <sz val="9"/>
        <color indexed="8"/>
        <rFont val="Times New Roman"/>
        <family val="1"/>
      </rPr>
      <t xml:space="preserve">, </t>
    </r>
    <r>
      <rPr>
        <sz val="9"/>
        <color indexed="8"/>
        <rFont val="바탕"/>
        <family val="1"/>
      </rPr>
      <t>아내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혼인건수도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마찬가지임</t>
    </r>
  </si>
  <si>
    <t>Note : Bridegroom-Marriages is the number of total marriages of Bridegroom regardless of Bride’s nationality. Vice versa for Bride-Marriages</t>
  </si>
  <si>
    <r>
      <rPr>
        <sz val="11"/>
        <rFont val="바탕체"/>
        <family val="1"/>
      </rPr>
      <t>자료</t>
    </r>
    <r>
      <rPr>
        <sz val="11"/>
        <rFont val="Times New Roman"/>
        <family val="1"/>
      </rPr>
      <t xml:space="preserve"> : </t>
    </r>
    <r>
      <rPr>
        <sz val="11"/>
        <rFont val="바탕체"/>
        <family val="1"/>
      </rPr>
      <t>「인구주택총조사」통계청</t>
    </r>
    <r>
      <rPr>
        <sz val="11"/>
        <rFont val="Times New Roman"/>
        <family val="1"/>
      </rPr>
      <t xml:space="preserve"> </t>
    </r>
    <r>
      <rPr>
        <sz val="11"/>
        <rFont val="바탕체"/>
        <family val="1"/>
      </rPr>
      <t>인구총조사과</t>
    </r>
  </si>
  <si>
    <r>
      <rPr>
        <sz val="11"/>
        <rFont val="굴림"/>
        <family val="3"/>
      </rPr>
      <t>주</t>
    </r>
    <r>
      <rPr>
        <sz val="11"/>
        <rFont val="Times New Roman"/>
        <family val="1"/>
      </rPr>
      <t xml:space="preserve"> : 1) </t>
    </r>
    <r>
      <rPr>
        <sz val="11"/>
        <rFont val="굴림"/>
        <family val="3"/>
      </rPr>
      <t>출생에</t>
    </r>
    <r>
      <rPr>
        <sz val="11"/>
        <rFont val="Times New Roman"/>
        <family val="1"/>
      </rPr>
      <t xml:space="preserve"> </t>
    </r>
    <r>
      <rPr>
        <sz val="11"/>
        <rFont val="굴림"/>
        <family val="3"/>
      </rPr>
      <t>의한</t>
    </r>
    <r>
      <rPr>
        <sz val="11"/>
        <rFont val="Times New Roman"/>
        <family val="1"/>
      </rPr>
      <t xml:space="preserve"> </t>
    </r>
    <r>
      <rPr>
        <sz val="11"/>
        <rFont val="굴림"/>
        <family val="3"/>
      </rPr>
      <t>대한민국</t>
    </r>
    <r>
      <rPr>
        <sz val="11"/>
        <rFont val="Times New Roman"/>
        <family val="1"/>
      </rPr>
      <t xml:space="preserve"> </t>
    </r>
    <r>
      <rPr>
        <sz val="11"/>
        <rFont val="굴림"/>
        <family val="3"/>
      </rPr>
      <t>국민인</t>
    </r>
    <r>
      <rPr>
        <sz val="11"/>
        <rFont val="Times New Roman"/>
        <family val="1"/>
      </rPr>
      <t xml:space="preserve"> </t>
    </r>
    <r>
      <rPr>
        <sz val="11"/>
        <rFont val="굴림"/>
        <family val="3"/>
      </rPr>
      <t>자이며</t>
    </r>
    <r>
      <rPr>
        <sz val="11"/>
        <rFont val="Times New Roman"/>
        <family val="1"/>
      </rPr>
      <t xml:space="preserve">, </t>
    </r>
    <r>
      <rPr>
        <sz val="11"/>
        <rFont val="굴림"/>
        <family val="3"/>
      </rPr>
      <t>한국인</t>
    </r>
    <r>
      <rPr>
        <sz val="11"/>
        <rFont val="Times New Roman"/>
        <family val="1"/>
      </rPr>
      <t xml:space="preserve"> </t>
    </r>
    <r>
      <rPr>
        <sz val="11"/>
        <rFont val="굴림"/>
        <family val="3"/>
      </rPr>
      <t>배우자</t>
    </r>
    <r>
      <rPr>
        <sz val="11"/>
        <rFont val="Times New Roman"/>
        <family val="1"/>
      </rPr>
      <t xml:space="preserve"> </t>
    </r>
    <r>
      <rPr>
        <sz val="11"/>
        <rFont val="굴림"/>
        <family val="3"/>
      </rPr>
      <t>또는</t>
    </r>
    <r>
      <rPr>
        <sz val="11"/>
        <rFont val="Times New Roman"/>
        <family val="1"/>
      </rPr>
      <t xml:space="preserve"> </t>
    </r>
    <r>
      <rPr>
        <sz val="11"/>
        <rFont val="굴림"/>
        <family val="3"/>
      </rPr>
      <t>한국인</t>
    </r>
    <r>
      <rPr>
        <sz val="11"/>
        <rFont val="Times New Roman"/>
        <family val="1"/>
      </rPr>
      <t xml:space="preserve"> </t>
    </r>
    <r>
      <rPr>
        <sz val="11"/>
        <rFont val="굴림"/>
        <family val="3"/>
      </rPr>
      <t>자녀</t>
    </r>
    <r>
      <rPr>
        <sz val="11"/>
        <rFont val="Times New Roman"/>
        <family val="1"/>
      </rPr>
      <t xml:space="preserve"> </t>
    </r>
  </si>
  <si>
    <r>
      <t xml:space="preserve">      2) </t>
    </r>
    <r>
      <rPr>
        <sz val="11"/>
        <rFont val="바탕체"/>
        <family val="1"/>
      </rPr>
      <t>국적법상</t>
    </r>
    <r>
      <rPr>
        <sz val="11"/>
        <rFont val="Times New Roman"/>
        <family val="1"/>
      </rPr>
      <t xml:space="preserve"> </t>
    </r>
    <r>
      <rPr>
        <sz val="11"/>
        <rFont val="바탕체"/>
        <family val="1"/>
      </rPr>
      <t>귀화에</t>
    </r>
    <r>
      <rPr>
        <sz val="11"/>
        <rFont val="Times New Roman"/>
        <family val="1"/>
      </rPr>
      <t xml:space="preserve"> </t>
    </r>
    <r>
      <rPr>
        <sz val="11"/>
        <rFont val="바탕체"/>
        <family val="1"/>
      </rPr>
      <t>의한</t>
    </r>
    <r>
      <rPr>
        <sz val="11"/>
        <rFont val="Times New Roman"/>
        <family val="1"/>
      </rPr>
      <t xml:space="preserve"> </t>
    </r>
    <r>
      <rPr>
        <sz val="11"/>
        <rFont val="바탕체"/>
        <family val="1"/>
      </rPr>
      <t>국적취득자로</t>
    </r>
    <r>
      <rPr>
        <sz val="11"/>
        <rFont val="Times New Roman"/>
        <family val="1"/>
      </rPr>
      <t xml:space="preserve"> </t>
    </r>
    <r>
      <rPr>
        <sz val="11"/>
        <rFont val="바탕체"/>
        <family val="1"/>
      </rPr>
      <t>현재</t>
    </r>
    <r>
      <rPr>
        <sz val="11"/>
        <rFont val="Times New Roman"/>
        <family val="1"/>
      </rPr>
      <t xml:space="preserve"> </t>
    </r>
    <r>
      <rPr>
        <sz val="11"/>
        <rFont val="바탕체"/>
        <family val="1"/>
      </rPr>
      <t>대한민국</t>
    </r>
    <r>
      <rPr>
        <sz val="11"/>
        <rFont val="Times New Roman"/>
        <family val="1"/>
      </rPr>
      <t xml:space="preserve"> </t>
    </r>
    <r>
      <rPr>
        <sz val="11"/>
        <rFont val="바탕체"/>
        <family val="1"/>
      </rPr>
      <t>국민인</t>
    </r>
    <r>
      <rPr>
        <sz val="11"/>
        <rFont val="Times New Roman"/>
        <family val="1"/>
      </rPr>
      <t xml:space="preserve"> </t>
    </r>
    <r>
      <rPr>
        <sz val="11"/>
        <rFont val="바탕체"/>
        <family val="1"/>
      </rPr>
      <t>자</t>
    </r>
  </si>
  <si>
    <r>
      <t xml:space="preserve">      3) </t>
    </r>
    <r>
      <rPr>
        <sz val="11"/>
        <rFont val="바탕체"/>
        <family val="1"/>
      </rPr>
      <t>내국인</t>
    </r>
    <r>
      <rPr>
        <sz val="11"/>
        <rFont val="Times New Roman"/>
        <family val="1"/>
      </rPr>
      <t>(</t>
    </r>
    <r>
      <rPr>
        <sz val="11"/>
        <rFont val="바탕체"/>
        <family val="1"/>
      </rPr>
      <t>귀화자</t>
    </r>
    <r>
      <rPr>
        <sz val="11"/>
        <rFont val="Times New Roman"/>
        <family val="1"/>
      </rPr>
      <t xml:space="preserve"> </t>
    </r>
    <r>
      <rPr>
        <sz val="11"/>
        <rFont val="바탕체"/>
        <family val="1"/>
      </rPr>
      <t>포함</t>
    </r>
    <r>
      <rPr>
        <sz val="11"/>
        <rFont val="Times New Roman"/>
        <family val="1"/>
      </rPr>
      <t>)</t>
    </r>
    <r>
      <rPr>
        <sz val="11"/>
        <rFont val="바탕체"/>
        <family val="1"/>
      </rPr>
      <t>과</t>
    </r>
    <r>
      <rPr>
        <sz val="11"/>
        <rFont val="Times New Roman"/>
        <family val="1"/>
      </rPr>
      <t xml:space="preserve"> </t>
    </r>
    <r>
      <rPr>
        <sz val="11"/>
        <rFont val="바탕체"/>
        <family val="1"/>
      </rPr>
      <t>결혼한</t>
    </r>
    <r>
      <rPr>
        <sz val="11"/>
        <rFont val="Times New Roman"/>
        <family val="1"/>
      </rPr>
      <t xml:space="preserve"> </t>
    </r>
    <r>
      <rPr>
        <sz val="11"/>
        <rFont val="바탕체"/>
        <family val="1"/>
      </rPr>
      <t>외국인</t>
    </r>
  </si>
  <si>
    <r>
      <t xml:space="preserve">      4) </t>
    </r>
    <r>
      <rPr>
        <sz val="11"/>
        <rFont val="바탕체"/>
        <family val="1"/>
      </rPr>
      <t>그</t>
    </r>
    <r>
      <rPr>
        <sz val="11"/>
        <rFont val="Times New Roman"/>
        <family val="1"/>
      </rPr>
      <t xml:space="preserve"> </t>
    </r>
    <r>
      <rPr>
        <sz val="11"/>
        <rFont val="바탕체"/>
        <family val="1"/>
      </rPr>
      <t>외</t>
    </r>
    <r>
      <rPr>
        <sz val="11"/>
        <rFont val="Times New Roman"/>
        <family val="1"/>
      </rPr>
      <t xml:space="preserve"> </t>
    </r>
    <r>
      <rPr>
        <sz val="11"/>
        <rFont val="바탕체"/>
        <family val="1"/>
      </rPr>
      <t>가구</t>
    </r>
    <r>
      <rPr>
        <sz val="11"/>
        <rFont val="Times New Roman"/>
        <family val="1"/>
      </rPr>
      <t xml:space="preserve"> </t>
    </r>
    <r>
      <rPr>
        <sz val="11"/>
        <rFont val="바탕체"/>
        <family val="1"/>
      </rPr>
      <t>내</t>
    </r>
    <r>
      <rPr>
        <sz val="11"/>
        <rFont val="Times New Roman"/>
        <family val="1"/>
      </rPr>
      <t xml:space="preserve"> </t>
    </r>
    <r>
      <rPr>
        <sz val="11"/>
        <rFont val="바탕체"/>
        <family val="1"/>
      </rPr>
      <t>외국인</t>
    </r>
  </si>
  <si>
    <t xml:space="preserve">Note : 1) Household members who are Korean and entitled with Korean citizenship at birth                </t>
  </si>
  <si>
    <t xml:space="preserve">          2) Househols members who are Korean and has acquired Korean citizenship under the Nationality Act in Korea</t>
  </si>
  <si>
    <t xml:space="preserve">          3) Household members who are foreigners married to a Korean (incl. a naturalized Korean)                </t>
  </si>
  <si>
    <t xml:space="preserve">          4) Other foreigners within a household </t>
  </si>
  <si>
    <r>
      <rPr>
        <sz val="11"/>
        <color indexed="8"/>
        <rFont val="바탕"/>
        <family val="1"/>
      </rPr>
      <t>고령자</t>
    </r>
    <r>
      <rPr>
        <vertAlign val="superscript"/>
        <sz val="11"/>
        <color indexed="8"/>
        <rFont val="Times New Roman"/>
        <family val="1"/>
      </rPr>
      <t>2)</t>
    </r>
  </si>
  <si>
    <r>
      <t xml:space="preserve">*: </t>
    </r>
    <r>
      <rPr>
        <b/>
        <sz val="9"/>
        <rFont val="바탕"/>
        <family val="1"/>
      </rPr>
      <t>주민등록인구통계결과임</t>
    </r>
  </si>
  <si>
    <r>
      <t>65</t>
    </r>
    <r>
      <rPr>
        <sz val="9"/>
        <color indexed="8"/>
        <rFont val="바탕"/>
        <family val="1"/>
      </rPr>
      <t>세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이상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고령자</t>
    </r>
    <r>
      <rPr>
        <vertAlign val="superscript"/>
        <sz val="9"/>
        <color indexed="8"/>
        <rFont val="Times New Roman"/>
        <family val="1"/>
      </rPr>
      <t>2)</t>
    </r>
    <r>
      <rPr>
        <sz val="9"/>
        <color indexed="8"/>
        <rFont val="바탕"/>
        <family val="1"/>
      </rPr>
      <t xml:space="preserve">
</t>
    </r>
    <r>
      <rPr>
        <sz val="9"/>
        <color indexed="8"/>
        <rFont val="Times New Roman"/>
        <family val="1"/>
      </rPr>
      <t>Person 65
years old 
and over</t>
    </r>
  </si>
  <si>
    <r>
      <t>합계</t>
    </r>
    <r>
      <rPr>
        <vertAlign val="superscript"/>
        <sz val="11"/>
        <color indexed="8"/>
        <rFont val="바탕"/>
        <family val="1"/>
      </rPr>
      <t>3)</t>
    </r>
  </si>
  <si>
    <r>
      <t xml:space="preserve">      3) </t>
    </r>
    <r>
      <rPr>
        <sz val="9"/>
        <color indexed="8"/>
        <rFont val="바탕"/>
        <family val="1"/>
      </rPr>
      <t>읍</t>
    </r>
    <r>
      <rPr>
        <sz val="9"/>
        <color indexed="8"/>
        <rFont val="Times New Roman"/>
        <family val="1"/>
      </rPr>
      <t>·</t>
    </r>
    <r>
      <rPr>
        <sz val="9"/>
        <color indexed="8"/>
        <rFont val="바탕"/>
        <family val="1"/>
      </rPr>
      <t>면</t>
    </r>
    <r>
      <rPr>
        <sz val="9"/>
        <color indexed="8"/>
        <rFont val="Times New Roman"/>
        <family val="1"/>
      </rPr>
      <t>·</t>
    </r>
    <r>
      <rPr>
        <sz val="9"/>
        <color indexed="8"/>
        <rFont val="바탕"/>
        <family val="1"/>
      </rPr>
      <t>동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합계는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외국인수를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포함한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숫자이며</t>
    </r>
    <r>
      <rPr>
        <sz val="9"/>
        <color indexed="8"/>
        <rFont val="Times New Roman"/>
        <family val="1"/>
      </rPr>
      <t xml:space="preserve">, </t>
    </r>
    <r>
      <rPr>
        <sz val="9"/>
        <color indexed="8"/>
        <rFont val="바탕"/>
        <family val="1"/>
      </rPr>
      <t>각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리</t>
    </r>
    <r>
      <rPr>
        <sz val="9"/>
        <color indexed="8"/>
        <rFont val="Times New Roman"/>
        <family val="1"/>
      </rPr>
      <t>·</t>
    </r>
    <r>
      <rPr>
        <sz val="9"/>
        <color indexed="8"/>
        <rFont val="바탕"/>
        <family val="1"/>
      </rPr>
      <t>통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숫자는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외국인을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제외한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숫자입니다</t>
    </r>
    <r>
      <rPr>
        <sz val="9"/>
        <color indexed="8"/>
        <rFont val="Times New Roman"/>
        <family val="1"/>
      </rPr>
      <t xml:space="preserve">.   </t>
    </r>
  </si>
  <si>
    <r>
      <t xml:space="preserve">      2) </t>
    </r>
    <r>
      <rPr>
        <sz val="9"/>
        <color indexed="8"/>
        <rFont val="바탕"/>
        <family val="1"/>
      </rPr>
      <t>외국인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제외</t>
    </r>
  </si>
  <si>
    <t xml:space="preserve">         2) Foreigners excluded</t>
  </si>
  <si>
    <t>미얀마</t>
  </si>
  <si>
    <t>Miyanma</t>
  </si>
  <si>
    <t>남아프리카공화국</t>
  </si>
  <si>
    <t>Republic of South Africa</t>
  </si>
  <si>
    <t>키르기스스탄</t>
  </si>
  <si>
    <t>Kyrgyzstan</t>
  </si>
  <si>
    <r>
      <t>Source : Culture Saemaeul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Dep.</t>
    </r>
  </si>
  <si>
    <t xml:space="preserve">Source : Culture Saemaeul Dep., Civil Affairs Cadastral Dep., General Affairs Dep.
</t>
  </si>
  <si>
    <t xml:space="preserve"> </t>
  </si>
</sst>
</file>

<file path=xl/styles.xml><?xml version="1.0" encoding="utf-8"?>
<styleSheet xmlns="http://schemas.openxmlformats.org/spreadsheetml/2006/main">
  <numFmts count="6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0.0"/>
    <numFmt numFmtId="178" formatCode="#,##0.0\ \ \ \ \ \ \ "/>
    <numFmt numFmtId="179" formatCode="_ * #,##0_ ;_ * \-#,##0_ ;_ * &quot;-&quot;_ ;_ @_ "/>
    <numFmt numFmtId="180" formatCode="_-* #,##0.0_-;\-* #,##0.0_-;_-* &quot;-&quot;_-;_-@_-"/>
    <numFmt numFmtId="181" formatCode="_-* #,##0.00_-;\-* #,##0.00_-;_-* &quot;-&quot;_-;_-@_-"/>
    <numFmt numFmtId="182" formatCode="#,##0_);[Red]\(#,##0\)"/>
    <numFmt numFmtId="183" formatCode="#,##0\ \ \ \ "/>
    <numFmt numFmtId="184" formatCode="0.0_);[Red]\(0.0\)"/>
    <numFmt numFmtId="185" formatCode="#,##0_ "/>
    <numFmt numFmtId="186" formatCode="0;[Red]0"/>
    <numFmt numFmtId="187" formatCode="0,000.00"/>
    <numFmt numFmtId="188" formatCode="0,000"/>
    <numFmt numFmtId="189" formatCode="_ * #,##0.00_ ;_ * \-#,##0.00_ ;_ * &quot;-&quot;??_ ;_ @_ "/>
    <numFmt numFmtId="190" formatCode="#,###__"/>
    <numFmt numFmtId="191" formatCode="#,###______;;\-______"/>
    <numFmt numFmtId="192" formatCode="#,##0_ ;[Red]\-#,##0\ "/>
    <numFmt numFmtId="193" formatCode="0.0_ ;[Red]\-0.0\ "/>
    <numFmt numFmtId="194" formatCode="_-* #,##0.0_-;\-* #,##0.0_-;_-* &quot;-&quot;?_-;_-@_-"/>
    <numFmt numFmtId="195" formatCode="&quot;₩&quot;#,##0;&quot;₩&quot;&quot;₩&quot;\-#,##0"/>
    <numFmt numFmtId="196" formatCode="_ * #,##0.00_ ;_ * \-#,##0.00_ ;_ * &quot;-&quot;_ ;_ @_ "/>
    <numFmt numFmtId="197" formatCode="&quot;₩&quot;#,##0.00;&quot;₩&quot;\-#,##0.00"/>
    <numFmt numFmtId="198" formatCode="_-* #\ ##0_-;\-* #\ ##0_-;_-* &quot;-&quot;_-;_-@_-"/>
    <numFmt numFmtId="199" formatCode="##\ ###"/>
    <numFmt numFmtId="200" formatCode="&quot;₩&quot;#,##0;&quot;₩&quot;&quot;₩&quot;&quot;₩&quot;&quot;₩&quot;\-#,##0"/>
    <numFmt numFmtId="201" formatCode="0.0_ "/>
    <numFmt numFmtId="202" formatCode="0_ "/>
    <numFmt numFmtId="203" formatCode="0.0%"/>
    <numFmt numFmtId="204" formatCode="0.00%;[Red]&quot;△&quot;0.00%"/>
    <numFmt numFmtId="205" formatCode="#,##0;[Red]&quot;△&quot;#,##0"/>
    <numFmt numFmtId="206" formatCode="_-[$€-2]* #,##0.00_-;\-[$€-2]* #,##0.00_-;_-[$€-2]* &quot;-&quot;??_-"/>
    <numFmt numFmtId="207" formatCode="#,##0.0_);[Red]\(#,##0.0\)"/>
    <numFmt numFmtId="208" formatCode="_-* #,##0_-;\-* #,##0_-;_-* &quot;-&quot;??_-;_-@_-"/>
    <numFmt numFmtId="209" formatCode="0.0;_壿"/>
    <numFmt numFmtId="210" formatCode="###\ ###\ ##0"/>
    <numFmt numFmtId="211" formatCode="#,##0.00;[Red]#,##0.00"/>
    <numFmt numFmtId="212" formatCode="#,##0.00_ "/>
    <numFmt numFmtId="213" formatCode="_ &quot;₩&quot;* #,##0.00_ ;_ &quot;₩&quot;* &quot;₩&quot;&quot;₩&quot;&quot;₩&quot;&quot;₩&quot;&quot;₩&quot;&quot;₩&quot;&quot;₩&quot;&quot;₩&quot;\-#,##0.00_ ;_ &quot;₩&quot;* &quot;-&quot;??_ ;_ @_ "/>
    <numFmt numFmtId="214" formatCode="_(* #,##0_);_(* \(#,##0\);_(* &quot;-&quot;_);_(@_)"/>
    <numFmt numFmtId="215" formatCode="&quot;R$&quot;#,##0.00;&quot;R$&quot;\-#,##0.00"/>
    <numFmt numFmtId="216" formatCode="#,##0.0;[Red]#,##0.0"/>
    <numFmt numFmtId="217" formatCode="#,##0.00_);[Red]\(#,##0.00\)"/>
    <numFmt numFmtId="218" formatCode="#,##0\ "/>
    <numFmt numFmtId="219" formatCode="_-[$₩-412]* #,##0.00_-;\-[$₩-412]* #,##0.00_-;_-[$₩-412]* &quot;-&quot;??_-;_-@_-"/>
    <numFmt numFmtId="220" formatCode="#,##0.0_ "/>
    <numFmt numFmtId="221" formatCode="###,###,###"/>
    <numFmt numFmtId="222" formatCode="[$-412]yyyy&quot;년&quot;\ m&quot;월&quot;\ d&quot;일&quot;\ dddd"/>
    <numFmt numFmtId="223" formatCode="[$-412]AM/PM\ h:mm:ss"/>
    <numFmt numFmtId="224" formatCode="0_);[Red]\(0\)"/>
    <numFmt numFmtId="225" formatCode="#&quot;:&quot;#0"/>
  </numFmts>
  <fonts count="195">
    <font>
      <sz val="12"/>
      <name val="바탕체"/>
      <family val="1"/>
    </font>
    <font>
      <b/>
      <sz val="12"/>
      <color indexed="8"/>
      <name val="바탕체"/>
      <family val="1"/>
    </font>
    <font>
      <i/>
      <sz val="12"/>
      <color indexed="8"/>
      <name val="바탕체"/>
      <family val="1"/>
    </font>
    <font>
      <sz val="10"/>
      <color indexed="8"/>
      <name val="굴림체"/>
      <family val="3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2"/>
      <color indexed="8"/>
      <name val="한컴바탕"/>
      <family val="1"/>
    </font>
    <font>
      <sz val="11"/>
      <color indexed="8"/>
      <name val="한컴바탕"/>
      <family val="1"/>
    </font>
    <font>
      <sz val="10"/>
      <color indexed="8"/>
      <name val="한컴바탕"/>
      <family val="1"/>
    </font>
    <font>
      <sz val="12"/>
      <color indexed="18"/>
      <name val="한컴바탕"/>
      <family val="1"/>
    </font>
    <font>
      <sz val="11"/>
      <color indexed="8"/>
      <name val="돋움"/>
      <family val="3"/>
    </font>
    <font>
      <b/>
      <sz val="10"/>
      <color indexed="8"/>
      <name val="한컴바탕"/>
      <family val="1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한컴바탕"/>
      <family val="1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한컴바탕"/>
      <family val="1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4"/>
      <color indexed="8"/>
      <name val="한컴바탕"/>
      <family val="1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0"/>
      <color indexed="8"/>
      <name val="돋움체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indexed="8"/>
      <name val="바탕"/>
      <family val="1"/>
    </font>
    <font>
      <sz val="9"/>
      <color indexed="8"/>
      <name val="바탕"/>
      <family val="1"/>
    </font>
    <font>
      <sz val="10"/>
      <color indexed="8"/>
      <name val="바탕"/>
      <family val="1"/>
    </font>
    <font>
      <b/>
      <sz val="18"/>
      <color indexed="8"/>
      <name val="바탕"/>
      <family val="1"/>
    </font>
    <font>
      <sz val="8"/>
      <color indexed="8"/>
      <name val="바탕"/>
      <family val="1"/>
    </font>
    <font>
      <b/>
      <sz val="9"/>
      <color indexed="8"/>
      <name val="돋움"/>
      <family val="3"/>
    </font>
    <font>
      <b/>
      <sz val="9"/>
      <color indexed="8"/>
      <name val="Tahoma"/>
      <family val="2"/>
    </font>
    <font>
      <sz val="9"/>
      <color indexed="8"/>
      <name val="굴림"/>
      <family val="3"/>
    </font>
    <font>
      <sz val="9"/>
      <color indexed="8"/>
      <name val="Tahoma"/>
      <family val="2"/>
    </font>
    <font>
      <sz val="9"/>
      <color indexed="8"/>
      <name val="돋움"/>
      <family val="3"/>
    </font>
    <font>
      <sz val="8"/>
      <name val="돋움"/>
      <family val="3"/>
    </font>
    <font>
      <sz val="9"/>
      <name val="Tahoma"/>
      <family val="2"/>
    </font>
    <font>
      <sz val="8"/>
      <name val="Times New Roman"/>
      <family val="1"/>
    </font>
    <font>
      <sz val="8"/>
      <name val="바탕"/>
      <family val="1"/>
    </font>
    <font>
      <sz val="9"/>
      <name val="Times New Roman"/>
      <family val="1"/>
    </font>
    <font>
      <b/>
      <sz val="18"/>
      <name val="Times New Roman"/>
      <family val="1"/>
    </font>
    <font>
      <b/>
      <sz val="18"/>
      <name val="바탕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name val="바탕"/>
      <family val="1"/>
    </font>
    <font>
      <sz val="9"/>
      <name val="바탕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9"/>
      <name val="바탕"/>
      <family val="1"/>
    </font>
    <font>
      <sz val="18"/>
      <name val="Times New Roman"/>
      <family val="1"/>
    </font>
    <font>
      <b/>
      <sz val="17.5"/>
      <name val="Times New Roman"/>
      <family val="1"/>
    </font>
    <font>
      <b/>
      <sz val="17.5"/>
      <name val="바탕"/>
      <family val="1"/>
    </font>
    <font>
      <sz val="17.5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vertAlign val="superscript"/>
      <sz val="18"/>
      <name val="Times New Roman"/>
      <family val="1"/>
    </font>
    <font>
      <vertAlign val="superscript"/>
      <sz val="18"/>
      <name val="Times New Roman"/>
      <family val="1"/>
    </font>
    <font>
      <sz val="8"/>
      <name val="바탕체"/>
      <family val="1"/>
    </font>
    <font>
      <b/>
      <sz val="11"/>
      <color indexed="10"/>
      <name val="바탕"/>
      <family val="1"/>
    </font>
    <font>
      <sz val="11"/>
      <name val="돋움"/>
      <family val="3"/>
    </font>
    <font>
      <b/>
      <sz val="9"/>
      <name val="굴림"/>
      <family val="3"/>
    </font>
    <font>
      <sz val="9"/>
      <name val="굴림"/>
      <family val="3"/>
    </font>
    <font>
      <b/>
      <sz val="9"/>
      <color indexed="10"/>
      <name val="바탕"/>
      <family val="1"/>
    </font>
    <font>
      <b/>
      <sz val="14"/>
      <color indexed="10"/>
      <name val="Times New Roman"/>
      <family val="1"/>
    </font>
    <font>
      <sz val="8"/>
      <name val="맑은 고딕"/>
      <family val="3"/>
    </font>
    <font>
      <b/>
      <sz val="9"/>
      <name val="Tahoma"/>
      <family val="2"/>
    </font>
    <font>
      <b/>
      <vertAlign val="superscript"/>
      <sz val="18"/>
      <color indexed="8"/>
      <name val="Times New Roman"/>
      <family val="1"/>
    </font>
    <font>
      <vertAlign val="superscript"/>
      <sz val="18"/>
      <color indexed="8"/>
      <name val="Times New Roman"/>
      <family val="1"/>
    </font>
    <font>
      <sz val="12"/>
      <color indexed="8"/>
      <name val="바탕"/>
      <family val="1"/>
    </font>
    <font>
      <sz val="7.8"/>
      <color indexed="8"/>
      <name val="Times New Roman"/>
      <family val="1"/>
    </font>
    <font>
      <sz val="7.8"/>
      <color indexed="8"/>
      <name val="바탕"/>
      <family val="1"/>
    </font>
    <font>
      <sz val="9"/>
      <name val="돋움"/>
      <family val="3"/>
    </font>
    <font>
      <b/>
      <sz val="8"/>
      <name val="Times New Roman"/>
      <family val="1"/>
    </font>
    <font>
      <sz val="12"/>
      <color indexed="8"/>
      <name val="바탕체"/>
      <family val="1"/>
    </font>
    <font>
      <u val="single"/>
      <sz val="12"/>
      <color indexed="20"/>
      <name val="Arial"/>
      <family val="2"/>
    </font>
    <font>
      <u val="single"/>
      <sz val="12"/>
      <color indexed="12"/>
      <name val="Arial"/>
      <family val="2"/>
    </font>
    <font>
      <sz val="10"/>
      <name val="Arial"/>
      <family val="2"/>
    </font>
    <font>
      <sz val="10"/>
      <color indexed="8"/>
      <name val="굴림"/>
      <family val="3"/>
    </font>
    <font>
      <sz val="10"/>
      <name val="굴림체"/>
      <family val="3"/>
    </font>
    <font>
      <sz val="10"/>
      <name val="Helv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2"/>
      <color indexed="36"/>
      <name val="바탕체"/>
      <family val="1"/>
    </font>
    <font>
      <sz val="10"/>
      <name val="MS Sans Serif"/>
      <family val="2"/>
    </font>
    <font>
      <sz val="8"/>
      <name val="Arial"/>
      <family val="2"/>
    </font>
    <font>
      <b/>
      <sz val="11"/>
      <name val="Helv"/>
      <family val="2"/>
    </font>
    <font>
      <sz val="12"/>
      <color indexed="32"/>
      <name val="MIN 훈민08체"/>
      <family val="3"/>
    </font>
    <font>
      <sz val="12"/>
      <name val="±¼¸²A¼"/>
      <family val="3"/>
    </font>
    <font>
      <sz val="12"/>
      <name val="±¼¸²Ã¼"/>
      <family val="3"/>
    </font>
    <font>
      <b/>
      <sz val="10"/>
      <name val="Helv"/>
      <family val="2"/>
    </font>
    <font>
      <b/>
      <sz val="12"/>
      <name val="Helv"/>
      <family val="2"/>
    </font>
    <font>
      <sz val="12"/>
      <color indexed="32"/>
      <name val="모음디"/>
      <family val="1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sz val="10"/>
      <name val="HY중고딕"/>
      <family val="1"/>
    </font>
    <font>
      <b/>
      <sz val="18"/>
      <name val="HY중고딕"/>
      <family val="1"/>
    </font>
    <font>
      <vertAlign val="superscript"/>
      <sz val="11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b/>
      <sz val="11"/>
      <color indexed="8"/>
      <name val="바탕"/>
      <family val="1"/>
    </font>
    <font>
      <b/>
      <sz val="18"/>
      <color indexed="10"/>
      <name val="Times New Roman"/>
      <family val="1"/>
    </font>
    <font>
      <b/>
      <vertAlign val="superscript"/>
      <sz val="13"/>
      <name val="Times New Roman"/>
      <family val="1"/>
    </font>
    <font>
      <b/>
      <vertAlign val="superscript"/>
      <sz val="13"/>
      <color indexed="8"/>
      <name val="Times New Roman"/>
      <family val="1"/>
    </font>
    <font>
      <b/>
      <sz val="12"/>
      <name val="바탕체"/>
      <family val="1"/>
    </font>
    <font>
      <sz val="11"/>
      <name val="TIMES NEW"/>
      <family val="1"/>
    </font>
    <font>
      <vertAlign val="superscript"/>
      <sz val="9"/>
      <color indexed="8"/>
      <name val="굴림"/>
      <family val="3"/>
    </font>
    <font>
      <sz val="11"/>
      <name val="바탕체"/>
      <family val="1"/>
    </font>
    <font>
      <sz val="11"/>
      <name val="굴림"/>
      <family val="3"/>
    </font>
    <font>
      <vertAlign val="superscript"/>
      <sz val="11"/>
      <color indexed="8"/>
      <name val="바탕"/>
      <family val="1"/>
    </font>
    <font>
      <u val="single"/>
      <sz val="12"/>
      <color indexed="20"/>
      <name val="바탕체"/>
      <family val="1"/>
    </font>
    <font>
      <u val="single"/>
      <sz val="12"/>
      <color indexed="12"/>
      <name val="바탕체"/>
      <family val="1"/>
    </font>
    <font>
      <sz val="9"/>
      <color indexed="30"/>
      <name val="Times New Roman"/>
      <family val="1"/>
    </font>
    <font>
      <sz val="8"/>
      <color indexed="30"/>
      <name val="Times New Roman"/>
      <family val="1"/>
    </font>
    <font>
      <b/>
      <sz val="14"/>
      <color indexed="30"/>
      <name val="Times New Roman"/>
      <family val="1"/>
    </font>
    <font>
      <sz val="12"/>
      <color indexed="30"/>
      <name val="Times New Roman"/>
      <family val="1"/>
    </font>
    <font>
      <b/>
      <sz val="11"/>
      <color indexed="30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굴림"/>
      <family val="3"/>
    </font>
    <font>
      <sz val="18"/>
      <color indexed="8"/>
      <name val="Times New Roman"/>
      <family val="1"/>
    </font>
    <font>
      <sz val="11"/>
      <color theme="1"/>
      <name val="Calibri"/>
      <family val="3"/>
    </font>
    <font>
      <u val="single"/>
      <sz val="12"/>
      <color theme="11"/>
      <name val="바탕체"/>
      <family val="1"/>
    </font>
    <font>
      <sz val="11"/>
      <color rgb="FF000000"/>
      <name val="돋움"/>
      <family val="3"/>
    </font>
    <font>
      <sz val="11"/>
      <color indexed="8"/>
      <name val="Calibri"/>
      <family val="3"/>
    </font>
    <font>
      <sz val="11"/>
      <color theme="1"/>
      <name val="돋움"/>
      <family val="3"/>
    </font>
    <font>
      <u val="single"/>
      <sz val="12"/>
      <color theme="10"/>
      <name val="바탕체"/>
      <family val="1"/>
    </font>
    <font>
      <b/>
      <sz val="11"/>
      <color rgb="FFFF0000"/>
      <name val="Times New Roman"/>
      <family val="1"/>
    </font>
    <font>
      <b/>
      <sz val="9"/>
      <color rgb="FFFF0000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0070C0"/>
      <name val="Times New Roman"/>
      <family val="1"/>
    </font>
    <font>
      <sz val="8"/>
      <color rgb="FF0070C0"/>
      <name val="Times New Roman"/>
      <family val="1"/>
    </font>
    <font>
      <b/>
      <sz val="14"/>
      <color rgb="FF0070C0"/>
      <name val="Times New Roman"/>
      <family val="1"/>
    </font>
    <font>
      <sz val="12"/>
      <color rgb="FF0070C0"/>
      <name val="Times New Roman"/>
      <family val="1"/>
    </font>
    <font>
      <b/>
      <sz val="11"/>
      <color rgb="FF0070C0"/>
      <name val="Times New Roman"/>
      <family val="1"/>
    </font>
    <font>
      <b/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sz val="11"/>
      <color theme="1"/>
      <name val="바탕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9"/>
      <color theme="1"/>
      <name val="바탕"/>
      <family val="1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굴림"/>
      <family val="3"/>
    </font>
    <font>
      <b/>
      <sz val="9"/>
      <color theme="1"/>
      <name val="굴림"/>
      <family val="3"/>
    </font>
    <font>
      <sz val="9"/>
      <color rgb="FFFF0000"/>
      <name val="Times New Roman"/>
      <family val="1"/>
    </font>
    <font>
      <sz val="11"/>
      <color rgb="FFFF0000"/>
      <name val="Times New Roman"/>
      <family val="1"/>
    </font>
    <font>
      <sz val="18"/>
      <color theme="1"/>
      <name val="Times New Roman"/>
      <family val="1"/>
    </font>
    <font>
      <b/>
      <sz val="8"/>
      <name val="바탕체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gray0625">
        <f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gray0625">
        <fgColor indexed="13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/>
      <bottom/>
    </border>
  </borders>
  <cellStyleXfs count="705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3" fillId="0" borderId="0">
      <alignment/>
      <protection/>
    </xf>
    <xf numFmtId="49" fontId="3" fillId="0" borderId="1">
      <alignment horizontal="center" vertical="center"/>
      <protection/>
    </xf>
    <xf numFmtId="49" fontId="3" fillId="0" borderId="1">
      <alignment horizontal="center" vertical="center"/>
      <protection/>
    </xf>
    <xf numFmtId="49" fontId="105" fillId="0" borderId="1">
      <alignment horizontal="center" vertical="center"/>
      <protection/>
    </xf>
    <xf numFmtId="49" fontId="105" fillId="0" borderId="1">
      <alignment horizontal="center" vertical="center"/>
      <protection/>
    </xf>
    <xf numFmtId="49" fontId="3" fillId="0" borderId="1">
      <alignment horizontal="center" vertical="center"/>
      <protection/>
    </xf>
    <xf numFmtId="49" fontId="105" fillId="0" borderId="1">
      <alignment horizontal="center" vertical="center"/>
      <protection/>
    </xf>
    <xf numFmtId="49" fontId="105" fillId="0" borderId="1">
      <alignment horizontal="center" vertical="center"/>
      <protection/>
    </xf>
    <xf numFmtId="49" fontId="105" fillId="0" borderId="1">
      <alignment horizontal="center" vertical="center"/>
      <protection/>
    </xf>
    <xf numFmtId="49" fontId="3" fillId="0" borderId="1">
      <alignment horizontal="center" vertical="center"/>
      <protection/>
    </xf>
    <xf numFmtId="49" fontId="3" fillId="0" borderId="1">
      <alignment horizontal="center" vertical="center"/>
      <protection/>
    </xf>
    <xf numFmtId="49" fontId="105" fillId="0" borderId="1">
      <alignment horizontal="center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0" fillId="0" borderId="0">
      <alignment/>
      <protection/>
    </xf>
    <xf numFmtId="0" fontId="4" fillId="0" borderId="0">
      <alignment/>
      <protection/>
    </xf>
    <xf numFmtId="0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 applyFont="0" applyFill="0" applyBorder="0" applyAlignment="0" applyProtection="0"/>
    <xf numFmtId="0" fontId="105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 applyFont="0" applyFill="0" applyBorder="0" applyAlignment="0" applyProtection="0"/>
    <xf numFmtId="0" fontId="105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3" fillId="0" borderId="0">
      <alignment/>
      <protection/>
    </xf>
    <xf numFmtId="0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 applyFont="0" applyFill="0" applyBorder="0" applyAlignment="0" applyProtection="0"/>
    <xf numFmtId="0" fontId="105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3" fillId="0" borderId="0">
      <alignment/>
      <protection/>
    </xf>
    <xf numFmtId="0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 applyFont="0" applyFill="0" applyBorder="0" applyAlignment="0" applyProtection="0"/>
    <xf numFmtId="0" fontId="105" fillId="0" borderId="0" applyFont="0" applyFill="0" applyBorder="0" applyAlignment="0" applyProtection="0"/>
    <xf numFmtId="0" fontId="4" fillId="0" borderId="0">
      <alignment/>
      <protection/>
    </xf>
    <xf numFmtId="0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 applyFont="0" applyFill="0" applyBorder="0" applyAlignment="0" applyProtection="0"/>
    <xf numFmtId="0" fontId="10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 applyFont="0" applyFill="0" applyBorder="0" applyAlignment="0" applyProtection="0"/>
    <xf numFmtId="0" fontId="105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05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05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3" fillId="0" borderId="0">
      <alignment/>
      <protection/>
    </xf>
    <xf numFmtId="0" fontId="10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 applyFont="0" applyFill="0" applyBorder="0" applyAlignment="0" applyProtection="0"/>
    <xf numFmtId="0" fontId="105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0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3" fillId="0" borderId="0">
      <alignment/>
      <protection/>
    </xf>
    <xf numFmtId="0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 applyFont="0" applyFill="0" applyBorder="0" applyAlignment="0" applyProtection="0"/>
    <xf numFmtId="0" fontId="105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0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3" fillId="0" borderId="0">
      <alignment/>
      <protection/>
    </xf>
    <xf numFmtId="0" fontId="105" fillId="0" borderId="0" applyFont="0" applyFill="0" applyBorder="0" applyAlignment="0" applyProtection="0"/>
    <xf numFmtId="0" fontId="105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3" fillId="0" borderId="0">
      <alignment/>
      <protection/>
    </xf>
    <xf numFmtId="0" fontId="105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3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>
      <alignment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86" fillId="2" borderId="0" applyNumberFormat="0" applyBorder="0" applyAlignment="0" applyProtection="0"/>
    <xf numFmtId="0" fontId="12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86" fillId="3" borderId="0" applyNumberFormat="0" applyBorder="0" applyAlignment="0" applyProtection="0"/>
    <xf numFmtId="0" fontId="12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86" fillId="4" borderId="0" applyNumberFormat="0" applyBorder="0" applyAlignment="0" applyProtection="0"/>
    <xf numFmtId="0" fontId="12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86" fillId="5" borderId="0" applyNumberFormat="0" applyBorder="0" applyAlignment="0" applyProtection="0"/>
    <xf numFmtId="0" fontId="12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86" fillId="6" borderId="0" applyNumberFormat="0" applyBorder="0" applyAlignment="0" applyProtection="0"/>
    <xf numFmtId="0" fontId="12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86" fillId="7" borderId="0" applyNumberFormat="0" applyBorder="0" applyAlignment="0" applyProtection="0"/>
    <xf numFmtId="0" fontId="12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86" fillId="8" borderId="0" applyNumberFormat="0" applyBorder="0" applyAlignment="0" applyProtection="0"/>
    <xf numFmtId="0" fontId="12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86" fillId="9" borderId="0" applyNumberFormat="0" applyBorder="0" applyAlignment="0" applyProtection="0"/>
    <xf numFmtId="0" fontId="12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86" fillId="10" borderId="0" applyNumberFormat="0" applyBorder="0" applyAlignment="0" applyProtection="0"/>
    <xf numFmtId="0" fontId="12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86" fillId="5" borderId="0" applyNumberFormat="0" applyBorder="0" applyAlignment="0" applyProtection="0"/>
    <xf numFmtId="0" fontId="12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86" fillId="8" borderId="0" applyNumberFormat="0" applyBorder="0" applyAlignment="0" applyProtection="0"/>
    <xf numFmtId="0" fontId="12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86" fillId="11" borderId="0" applyNumberFormat="0" applyBorder="0" applyAlignment="0" applyProtection="0"/>
    <xf numFmtId="0" fontId="12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20" fillId="12" borderId="0" applyNumberFormat="0" applyBorder="0" applyAlignment="0" applyProtection="0"/>
    <xf numFmtId="0" fontId="120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120" fillId="9" borderId="0" applyNumberFormat="0" applyBorder="0" applyAlignment="0" applyProtection="0"/>
    <xf numFmtId="0" fontId="120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120" fillId="10" borderId="0" applyNumberFormat="0" applyBorder="0" applyAlignment="0" applyProtection="0"/>
    <xf numFmtId="0" fontId="120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20" fillId="15" borderId="0" applyNumberFormat="0" applyBorder="0" applyAlignment="0" applyProtection="0"/>
    <xf numFmtId="0" fontId="12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20" fillId="16" borderId="0" applyNumberFormat="0" applyBorder="0" applyAlignment="0" applyProtection="0"/>
    <xf numFmtId="0" fontId="120" fillId="16" borderId="0" applyNumberFormat="0" applyBorder="0" applyAlignment="0" applyProtection="0"/>
    <xf numFmtId="0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1" fillId="17" borderId="2">
      <alignment horizontal="center" vertical="center"/>
      <protection/>
    </xf>
    <xf numFmtId="0" fontId="11" fillId="17" borderId="2">
      <alignment horizontal="center" vertical="center"/>
      <protection/>
    </xf>
    <xf numFmtId="0" fontId="114" fillId="17" borderId="2">
      <alignment horizontal="center"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5" fillId="0" borderId="0">
      <alignment/>
      <protection/>
    </xf>
    <xf numFmtId="0" fontId="11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5" fillId="0" borderId="0">
      <alignment/>
      <protection/>
    </xf>
    <xf numFmtId="0" fontId="11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12" fillId="0" borderId="0" applyFill="0" applyBorder="0" applyAlignment="0">
      <protection/>
    </xf>
    <xf numFmtId="0" fontId="13" fillId="0" borderId="0">
      <alignment/>
      <protection/>
    </xf>
    <xf numFmtId="0" fontId="13" fillId="0" borderId="0">
      <alignment/>
      <protection/>
    </xf>
    <xf numFmtId="0" fontId="117" fillId="0" borderId="0">
      <alignment/>
      <protection/>
    </xf>
    <xf numFmtId="179" fontId="4" fillId="0" borderId="0" applyFont="0" applyFill="0" applyBorder="0" applyAlignment="0" applyProtection="0"/>
    <xf numFmtId="0" fontId="3" fillId="0" borderId="0">
      <alignment/>
      <protection/>
    </xf>
    <xf numFmtId="189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>
      <alignment/>
      <protection/>
    </xf>
    <xf numFmtId="3" fontId="4" fillId="0" borderId="0" applyFont="0" applyFill="0" applyBorder="0" applyAlignment="0" applyProtection="0"/>
    <xf numFmtId="3" fontId="10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 applyFont="0" applyFill="0" applyBorder="0" applyAlignment="0" applyProtection="0"/>
    <xf numFmtId="0" fontId="105" fillId="0" borderId="0" applyFont="0" applyFill="0" applyBorder="0" applyAlignment="0" applyProtection="0"/>
    <xf numFmtId="195" fontId="12" fillId="0" borderId="0" applyFont="0" applyFill="0" applyBorder="0" applyAlignment="0" applyProtection="0"/>
    <xf numFmtId="196" fontId="12" fillId="0" borderId="0" applyFont="0" applyFill="0" applyBorder="0" applyAlignment="0" applyProtection="0"/>
    <xf numFmtId="197" fontId="12" fillId="0" borderId="0" applyFont="0" applyFill="0" applyBorder="0" applyAlignment="0" applyProtection="0"/>
    <xf numFmtId="197" fontId="12" fillId="0" borderId="0">
      <alignment/>
      <protection/>
    </xf>
    <xf numFmtId="197" fontId="12" fillId="0" borderId="0" applyFont="0" applyFill="0" applyBorder="0" applyAlignment="0" applyProtection="0"/>
    <xf numFmtId="197" fontId="86" fillId="0" borderId="0" applyFont="0" applyFill="0" applyBorder="0" applyAlignment="0" applyProtection="0"/>
    <xf numFmtId="0" fontId="12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86" fillId="0" borderId="0">
      <alignment/>
      <protection/>
    </xf>
    <xf numFmtId="0" fontId="4" fillId="0" borderId="0" applyFont="0" applyFill="0" applyBorder="0" applyAlignment="0" applyProtection="0"/>
    <xf numFmtId="0" fontId="14" fillId="0" borderId="0">
      <alignment/>
      <protection/>
    </xf>
    <xf numFmtId="0" fontId="14" fillId="0" borderId="0" applyFill="0" applyBorder="0" applyAlignment="0" applyProtection="0"/>
    <xf numFmtId="0" fontId="107" fillId="0" borderId="0" applyFill="0" applyBorder="0" applyAlignment="0" applyProtection="0"/>
    <xf numFmtId="0" fontId="107" fillId="0" borderId="0" applyFill="0" applyBorder="0" applyAlignment="0" applyProtection="0"/>
    <xf numFmtId="0" fontId="4" fillId="0" borderId="0" applyFont="0" applyFill="0" applyBorder="0" applyAlignment="0" applyProtection="0"/>
    <xf numFmtId="0" fontId="103" fillId="0" borderId="0" applyFont="0" applyFill="0" applyBorder="0" applyAlignment="0" applyProtection="0"/>
    <xf numFmtId="213" fontId="3" fillId="0" borderId="0">
      <alignment/>
      <protection/>
    </xf>
    <xf numFmtId="206" fontId="12" fillId="0" borderId="0" applyFont="0" applyFill="0" applyBorder="0" applyAlignment="0" applyProtection="0"/>
    <xf numFmtId="206" fontId="12" fillId="0" borderId="0" applyFont="0" applyFill="0" applyBorder="0" applyAlignment="0" applyProtection="0"/>
    <xf numFmtId="206" fontId="86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14" fillId="0" borderId="0">
      <alignment/>
      <protection/>
    </xf>
    <xf numFmtId="2" fontId="14" fillId="0" borderId="0" applyFill="0" applyBorder="0" applyAlignment="0" applyProtection="0"/>
    <xf numFmtId="2" fontId="107" fillId="0" borderId="0" applyFill="0" applyBorder="0" applyAlignment="0" applyProtection="0"/>
    <xf numFmtId="2" fontId="107" fillId="0" borderId="0" applyFill="0" applyBorder="0" applyAlignment="0" applyProtection="0"/>
    <xf numFmtId="2" fontId="4" fillId="0" borderId="0" applyFont="0" applyFill="0" applyBorder="0" applyAlignment="0" applyProtection="0"/>
    <xf numFmtId="2" fontId="103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38" fontId="15" fillId="18" borderId="0" applyNumberFormat="0" applyBorder="0" applyAlignment="0" applyProtection="0"/>
    <xf numFmtId="38" fontId="15" fillId="18" borderId="0">
      <alignment/>
      <protection/>
    </xf>
    <xf numFmtId="38" fontId="15" fillId="18" borderId="0" applyNumberFormat="0" applyBorder="0" applyAlignment="0" applyProtection="0"/>
    <xf numFmtId="38" fontId="15" fillId="19" borderId="0" applyNumberFormat="0" applyBorder="0" applyAlignment="0" applyProtection="0"/>
    <xf numFmtId="38" fontId="112" fillId="18" borderId="0" applyNumberFormat="0" applyBorder="0" applyAlignment="0" applyProtection="0"/>
    <xf numFmtId="38" fontId="15" fillId="18" borderId="0" applyNumberFormat="0" applyBorder="0" applyAlignment="0" applyProtection="0"/>
    <xf numFmtId="38" fontId="112" fillId="18" borderId="0" applyNumberFormat="0" applyBorder="0" applyAlignment="0" applyProtection="0"/>
    <xf numFmtId="0" fontId="16" fillId="0" borderId="0">
      <alignment horizontal="left"/>
      <protection/>
    </xf>
    <xf numFmtId="0" fontId="16" fillId="0" borderId="0">
      <alignment horizontal="left"/>
      <protection/>
    </xf>
    <xf numFmtId="0" fontId="118" fillId="0" borderId="0">
      <alignment horizontal="left"/>
      <protection/>
    </xf>
    <xf numFmtId="0" fontId="17" fillId="0" borderId="3" applyNumberFormat="0" applyAlignment="0" applyProtection="0"/>
    <xf numFmtId="0" fontId="17" fillId="0" borderId="3">
      <alignment horizontal="left" vertical="center"/>
      <protection/>
    </xf>
    <xf numFmtId="0" fontId="17" fillId="0" borderId="3" applyNumberFormat="0" applyAlignment="0" applyProtection="0"/>
    <xf numFmtId="0" fontId="17" fillId="0" borderId="3" applyNumberFormat="0" applyAlignment="0" applyProtection="0"/>
    <xf numFmtId="0" fontId="109" fillId="0" borderId="3" applyNumberFormat="0" applyAlignment="0" applyProtection="0"/>
    <xf numFmtId="0" fontId="109" fillId="0" borderId="3" applyNumberFormat="0" applyAlignment="0" applyProtection="0"/>
    <xf numFmtId="0" fontId="17" fillId="0" borderId="4">
      <alignment horizontal="left" vertical="center"/>
      <protection/>
    </xf>
    <xf numFmtId="0" fontId="17" fillId="0" borderId="4">
      <alignment horizontal="left" vertical="center"/>
      <protection/>
    </xf>
    <xf numFmtId="0" fontId="17" fillId="0" borderId="4">
      <alignment horizontal="left" vertical="center"/>
      <protection/>
    </xf>
    <xf numFmtId="0" fontId="109" fillId="0" borderId="4">
      <alignment horizontal="left" vertical="center"/>
      <protection/>
    </xf>
    <xf numFmtId="0" fontId="109" fillId="0" borderId="4">
      <alignment horizontal="left" vertical="center"/>
      <protection/>
    </xf>
    <xf numFmtId="0" fontId="18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10" fontId="15" fillId="20" borderId="5" applyNumberFormat="0" applyBorder="0" applyAlignment="0" applyProtection="0"/>
    <xf numFmtId="10" fontId="15" fillId="20" borderId="5">
      <alignment/>
      <protection/>
    </xf>
    <xf numFmtId="10" fontId="15" fillId="20" borderId="5" applyNumberFormat="0" applyBorder="0" applyAlignment="0" applyProtection="0"/>
    <xf numFmtId="10" fontId="15" fillId="19" borderId="5" applyNumberFormat="0" applyBorder="0" applyAlignment="0" applyProtection="0"/>
    <xf numFmtId="10" fontId="112" fillId="20" borderId="5" applyNumberFormat="0" applyBorder="0" applyAlignment="0" applyProtection="0"/>
    <xf numFmtId="10" fontId="15" fillId="20" borderId="5" applyNumberFormat="0" applyBorder="0" applyAlignment="0" applyProtection="0"/>
    <xf numFmtId="10" fontId="112" fillId="20" borderId="5" applyNumberFormat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9" fillId="0" borderId="6">
      <alignment/>
      <protection/>
    </xf>
    <xf numFmtId="0" fontId="19" fillId="0" borderId="6">
      <alignment/>
      <protection/>
    </xf>
    <xf numFmtId="0" fontId="113" fillId="0" borderId="6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00" fontId="12" fillId="0" borderId="0">
      <alignment/>
      <protection/>
    </xf>
    <xf numFmtId="200" fontId="12" fillId="0" borderId="0">
      <alignment/>
      <protection/>
    </xf>
    <xf numFmtId="0" fontId="100" fillId="0" borderId="0">
      <alignment/>
      <protection/>
    </xf>
    <xf numFmtId="200" fontId="86" fillId="0" borderId="0">
      <alignment/>
      <protection/>
    </xf>
    <xf numFmtId="200" fontId="12" fillId="0" borderId="0">
      <alignment/>
      <protection/>
    </xf>
    <xf numFmtId="200" fontId="86" fillId="0" borderId="0">
      <alignment/>
      <protection/>
    </xf>
    <xf numFmtId="0" fontId="4" fillId="0" borderId="0">
      <alignment/>
      <protection/>
    </xf>
    <xf numFmtId="205" fontId="4" fillId="21" borderId="0">
      <alignment vertical="center"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>
      <alignment/>
      <protection/>
    </xf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103" fillId="0" borderId="0" applyFont="0" applyFill="0" applyBorder="0" applyAlignment="0" applyProtection="0"/>
    <xf numFmtId="10" fontId="103" fillId="0" borderId="0" applyFont="0" applyFill="0" applyBorder="0" applyAlignment="0" applyProtection="0"/>
    <xf numFmtId="0" fontId="11" fillId="22" borderId="2">
      <alignment horizontal="center" vertical="center"/>
      <protection/>
    </xf>
    <xf numFmtId="0" fontId="11" fillId="22" borderId="2">
      <alignment horizontal="center" vertical="center"/>
      <protection/>
    </xf>
    <xf numFmtId="0" fontId="119" fillId="22" borderId="2">
      <alignment horizontal="center" vertical="center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13" fillId="0" borderId="0">
      <alignment/>
      <protection/>
    </xf>
    <xf numFmtId="0" fontId="4" fillId="0" borderId="7" applyNumberFormat="0" applyFont="0" applyFill="0" applyAlignment="0" applyProtection="0"/>
    <xf numFmtId="0" fontId="14" fillId="0" borderId="8">
      <alignment/>
      <protection/>
    </xf>
    <xf numFmtId="0" fontId="14" fillId="0" borderId="8" applyNumberFormat="0" applyFill="0" applyAlignment="0" applyProtection="0"/>
    <xf numFmtId="0" fontId="107" fillId="0" borderId="8" applyNumberFormat="0" applyFill="0" applyAlignment="0" applyProtection="0"/>
    <xf numFmtId="0" fontId="107" fillId="0" borderId="8" applyNumberFormat="0" applyFill="0" applyAlignment="0" applyProtection="0"/>
    <xf numFmtId="0" fontId="4" fillId="0" borderId="7" applyNumberFormat="0" applyFont="0" applyFill="0" applyAlignment="0" applyProtection="0"/>
    <xf numFmtId="0" fontId="103" fillId="0" borderId="7" applyNumberFormat="0" applyFont="0" applyFill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20" fillId="23" borderId="0" applyNumberFormat="0" applyBorder="0" applyAlignment="0" applyProtection="0"/>
    <xf numFmtId="0" fontId="120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20" fillId="24" borderId="0" applyNumberFormat="0" applyBorder="0" applyAlignment="0" applyProtection="0"/>
    <xf numFmtId="0" fontId="120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120" fillId="25" borderId="0" applyNumberFormat="0" applyBorder="0" applyAlignment="0" applyProtection="0"/>
    <xf numFmtId="0" fontId="120" fillId="25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20" fillId="15" borderId="0" applyNumberFormat="0" applyBorder="0" applyAlignment="0" applyProtection="0"/>
    <xf numFmtId="0" fontId="120" fillId="1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120" fillId="26" borderId="0" applyNumberFormat="0" applyBorder="0" applyAlignment="0" applyProtection="0"/>
    <xf numFmtId="0" fontId="120" fillId="26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122" fillId="18" borderId="9" applyNumberFormat="0" applyAlignment="0" applyProtection="0"/>
    <xf numFmtId="0" fontId="122" fillId="18" borderId="9" applyNumberFormat="0" applyAlignment="0" applyProtection="0"/>
    <xf numFmtId="215" fontId="0" fillId="0" borderId="0">
      <alignment/>
      <protection/>
    </xf>
    <xf numFmtId="215" fontId="0" fillId="0" borderId="0">
      <alignment/>
      <protection/>
    </xf>
    <xf numFmtId="215" fontId="0" fillId="0" borderId="0">
      <alignment/>
      <protection/>
    </xf>
    <xf numFmtId="215" fontId="0" fillId="0" borderId="0">
      <alignment/>
      <protection/>
    </xf>
    <xf numFmtId="215" fontId="0" fillId="0" borderId="0">
      <alignment/>
      <protection/>
    </xf>
    <xf numFmtId="215" fontId="0" fillId="0" borderId="0">
      <alignment/>
      <protection/>
    </xf>
    <xf numFmtId="215" fontId="0" fillId="0" borderId="0">
      <alignment/>
      <protection/>
    </xf>
    <xf numFmtId="215" fontId="0" fillId="0" borderId="0">
      <alignment/>
      <protection/>
    </xf>
    <xf numFmtId="215" fontId="0" fillId="0" borderId="0">
      <alignment/>
      <protection/>
    </xf>
    <xf numFmtId="215" fontId="0" fillId="0" borderId="0">
      <alignment/>
      <protection/>
    </xf>
    <xf numFmtId="215" fontId="0" fillId="0" borderId="0">
      <alignment/>
      <protection/>
    </xf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23" fillId="3" borderId="0" applyNumberFormat="0" applyBorder="0" applyAlignment="0" applyProtection="0"/>
    <xf numFmtId="0" fontId="123" fillId="3" borderId="0" applyNumberFormat="0" applyBorder="0" applyAlignment="0" applyProtection="0"/>
    <xf numFmtId="0" fontId="110" fillId="0" borderId="0" applyNumberFormat="0" applyFill="0" applyBorder="0" applyAlignment="0" applyProtection="0"/>
    <xf numFmtId="40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0" fontId="6" fillId="20" borderId="10" applyNumberFormat="0" applyFont="0" applyAlignment="0" applyProtection="0"/>
    <xf numFmtId="0" fontId="86" fillId="20" borderId="10" applyNumberFormat="0" applyFont="0" applyAlignment="0" applyProtection="0"/>
    <xf numFmtId="0" fontId="86" fillId="20" borderId="10" applyNumberFormat="0" applyFont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124" fillId="27" borderId="0" applyNumberFormat="0" applyBorder="0" applyAlignment="0" applyProtection="0"/>
    <xf numFmtId="0" fontId="124" fillId="27" borderId="0" applyNumberFormat="0" applyBorder="0" applyAlignment="0" applyProtection="0"/>
    <xf numFmtId="0" fontId="12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126" fillId="28" borderId="11" applyNumberFormat="0" applyAlignment="0" applyProtection="0"/>
    <xf numFmtId="0" fontId="126" fillId="28" borderId="11" applyNumberFormat="0" applyAlignment="0" applyProtection="0"/>
    <xf numFmtId="4" fontId="27" fillId="0" borderId="0" applyNumberFormat="0" applyProtection="0">
      <alignment/>
    </xf>
    <xf numFmtId="0" fontId="0" fillId="0" borderId="0" applyProtection="0">
      <alignment/>
    </xf>
    <xf numFmtId="41" fontId="12" fillId="0" borderId="0" applyFont="0" applyFill="0" applyBorder="0" applyAlignment="0" applyProtection="0"/>
    <xf numFmtId="41" fontId="12" fillId="0" borderId="0">
      <alignment/>
      <protection/>
    </xf>
    <xf numFmtId="41" fontId="86" fillId="0" borderId="0" applyFont="0" applyFill="0" applyBorder="0" applyAlignment="0" applyProtection="0"/>
    <xf numFmtId="41" fontId="12" fillId="0" borderId="0">
      <alignment/>
      <protection/>
    </xf>
    <xf numFmtId="0" fontId="0" fillId="0" borderId="0" applyFont="0" applyFill="0" applyBorder="0" applyAlignment="0" applyProtection="0"/>
    <xf numFmtId="41" fontId="12" fillId="0" borderId="0">
      <alignment/>
      <protection/>
    </xf>
    <xf numFmtId="41" fontId="12" fillId="0" borderId="0" applyFont="0" applyFill="0" applyBorder="0" applyAlignment="0" applyProtection="0"/>
    <xf numFmtId="41" fontId="86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86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86" fillId="0" borderId="0" applyFont="0" applyFill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41" fontId="8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0" fillId="0" borderId="0" applyFont="0" applyFill="0" applyBorder="0" applyAlignment="0" applyProtection="0"/>
    <xf numFmtId="214" fontId="103" fillId="0" borderId="0" applyFont="0" applyFill="0" applyBorder="0" applyAlignment="0" applyProtection="0"/>
    <xf numFmtId="41" fontId="8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86" fillId="0" borderId="0" applyFont="0" applyFill="0" applyBorder="0" applyAlignment="0" applyProtection="0"/>
    <xf numFmtId="0" fontId="0" fillId="0" borderId="0" applyProtection="0">
      <alignment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86" fillId="0" borderId="0" applyFont="0" applyFill="0" applyBorder="0" applyAlignment="0" applyProtection="0"/>
    <xf numFmtId="41" fontId="161" fillId="0" borderId="0" applyFont="0" applyFill="0" applyBorder="0" applyAlignment="0" applyProtection="0"/>
    <xf numFmtId="41" fontId="16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Protection="0">
      <alignment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6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3" fillId="0" borderId="0">
      <alignment/>
      <protection/>
    </xf>
    <xf numFmtId="0" fontId="105" fillId="0" borderId="0" applyFont="0" applyFill="0" applyBorder="0" applyAlignment="0" applyProtection="0"/>
    <xf numFmtId="0" fontId="10" fillId="0" borderId="12">
      <alignment/>
      <protection/>
    </xf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127" fillId="0" borderId="13" applyNumberFormat="0" applyFill="0" applyAlignment="0" applyProtection="0"/>
    <xf numFmtId="0" fontId="162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128" fillId="0" borderId="14" applyNumberFormat="0" applyFill="0" applyAlignment="0" applyProtection="0"/>
    <xf numFmtId="41" fontId="12" fillId="0" borderId="0" applyFont="0" applyFill="0" applyBorder="0" applyAlignment="0" applyProtection="0"/>
    <xf numFmtId="0" fontId="30" fillId="7" borderId="9" applyNumberFormat="0" applyAlignment="0" applyProtection="0"/>
    <xf numFmtId="0" fontId="30" fillId="7" borderId="9" applyNumberFormat="0" applyAlignment="0" applyProtection="0"/>
    <xf numFmtId="0" fontId="129" fillId="7" borderId="9" applyNumberFormat="0" applyAlignment="0" applyProtection="0"/>
    <xf numFmtId="0" fontId="129" fillId="7" borderId="9" applyNumberFormat="0" applyAlignment="0" applyProtection="0"/>
    <xf numFmtId="0" fontId="31" fillId="0" borderId="0" applyNumberFormat="0" applyFill="0" applyBorder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130" fillId="0" borderId="15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131" fillId="0" borderId="16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132" fillId="0" borderId="17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3" fillId="4" borderId="0" applyNumberFormat="0" applyBorder="0" applyAlignment="0" applyProtection="0"/>
    <xf numFmtId="0" fontId="133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0" fillId="0" borderId="0">
      <alignment/>
      <protection/>
    </xf>
    <xf numFmtId="0" fontId="36" fillId="18" borderId="18" applyNumberFormat="0" applyAlignment="0" applyProtection="0"/>
    <xf numFmtId="0" fontId="36" fillId="18" borderId="18" applyNumberFormat="0" applyAlignment="0" applyProtection="0"/>
    <xf numFmtId="0" fontId="134" fillId="18" borderId="18" applyNumberFormat="0" applyAlignment="0" applyProtection="0"/>
    <xf numFmtId="0" fontId="134" fillId="18" borderId="18" applyNumberFormat="0" applyAlignment="0" applyProtection="0"/>
    <xf numFmtId="0" fontId="0" fillId="0" borderId="0" applyFont="0" applyFill="0" applyBorder="0" applyAlignment="0" applyProtection="0"/>
    <xf numFmtId="41" fontId="86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2" fontId="86" fillId="0" borderId="0" applyFont="0" applyFill="0" applyBorder="0" applyAlignment="0" applyProtection="0"/>
    <xf numFmtId="42" fontId="163" fillId="0" borderId="0">
      <alignment/>
      <protection/>
    </xf>
    <xf numFmtId="204" fontId="4" fillId="21" borderId="0">
      <alignment vertical="center"/>
      <protection/>
    </xf>
    <xf numFmtId="205" fontId="4" fillId="0" borderId="2">
      <alignment vertical="center"/>
      <protection/>
    </xf>
    <xf numFmtId="205" fontId="4" fillId="0" borderId="2">
      <alignment vertical="center"/>
      <protection/>
    </xf>
    <xf numFmtId="205" fontId="103" fillId="0" borderId="2">
      <alignment vertical="center"/>
      <protection/>
    </xf>
    <xf numFmtId="0" fontId="0" fillId="0" borderId="0">
      <alignment/>
      <protection/>
    </xf>
    <xf numFmtId="0" fontId="164" fillId="0" borderId="0">
      <alignment vertical="center"/>
      <protection/>
    </xf>
    <xf numFmtId="0" fontId="86" fillId="0" borderId="0">
      <alignment vertical="center"/>
      <protection/>
    </xf>
    <xf numFmtId="0" fontId="0" fillId="0" borderId="0">
      <alignment/>
      <protection/>
    </xf>
    <xf numFmtId="0" fontId="86" fillId="0" borderId="0">
      <alignment vertical="center"/>
      <protection/>
    </xf>
    <xf numFmtId="0" fontId="0" fillId="0" borderId="0">
      <alignment/>
      <protection/>
    </xf>
    <xf numFmtId="0" fontId="164" fillId="0" borderId="0">
      <alignment vertical="center"/>
      <protection/>
    </xf>
    <xf numFmtId="0" fontId="104" fillId="0" borderId="0">
      <alignment/>
      <protection/>
    </xf>
    <xf numFmtId="0" fontId="6" fillId="0" borderId="0">
      <alignment vertical="center"/>
      <protection/>
    </xf>
    <xf numFmtId="0" fontId="104" fillId="0" borderId="0">
      <alignment/>
      <protection/>
    </xf>
    <xf numFmtId="0" fontId="6" fillId="0" borderId="0">
      <alignment vertical="center"/>
      <protection/>
    </xf>
    <xf numFmtId="0" fontId="161" fillId="0" borderId="0">
      <alignment vertical="center"/>
      <protection/>
    </xf>
    <xf numFmtId="0" fontId="6" fillId="0" borderId="0">
      <alignment vertical="center"/>
      <protection/>
    </xf>
    <xf numFmtId="0" fontId="86" fillId="0" borderId="0">
      <alignment/>
      <protection/>
    </xf>
    <xf numFmtId="0" fontId="6" fillId="0" borderId="0">
      <alignment vertical="center"/>
      <protection/>
    </xf>
    <xf numFmtId="0" fontId="161" fillId="0" borderId="0">
      <alignment vertical="center"/>
      <protection/>
    </xf>
    <xf numFmtId="0" fontId="161" fillId="0" borderId="0">
      <alignment vertical="center"/>
      <protection/>
    </xf>
    <xf numFmtId="0" fontId="161" fillId="0" borderId="0">
      <alignment vertical="center"/>
      <protection/>
    </xf>
    <xf numFmtId="0" fontId="161" fillId="0" borderId="0">
      <alignment vertical="center"/>
      <protection/>
    </xf>
    <xf numFmtId="0" fontId="161" fillId="0" borderId="0">
      <alignment vertical="center"/>
      <protection/>
    </xf>
    <xf numFmtId="0" fontId="161" fillId="0" borderId="0">
      <alignment vertical="center"/>
      <protection/>
    </xf>
    <xf numFmtId="0" fontId="161" fillId="0" borderId="0">
      <alignment vertical="center"/>
      <protection/>
    </xf>
    <xf numFmtId="0" fontId="86" fillId="0" borderId="0">
      <alignment/>
      <protection/>
    </xf>
    <xf numFmtId="0" fontId="161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03" fillId="0" borderId="0">
      <alignment/>
      <protection/>
    </xf>
    <xf numFmtId="0" fontId="86" fillId="0" borderId="0">
      <alignment/>
      <protection/>
    </xf>
    <xf numFmtId="0" fontId="6" fillId="0" borderId="0">
      <alignment vertical="center"/>
      <protection/>
    </xf>
    <xf numFmtId="0" fontId="86" fillId="0" borderId="0">
      <alignment/>
      <protection/>
    </xf>
    <xf numFmtId="0" fontId="0" fillId="0" borderId="0">
      <alignment/>
      <protection/>
    </xf>
    <xf numFmtId="0" fontId="100" fillId="0" borderId="0">
      <alignment/>
      <protection/>
    </xf>
    <xf numFmtId="0" fontId="0" fillId="0" borderId="0" applyProtection="0">
      <alignment/>
    </xf>
    <xf numFmtId="0" fontId="86" fillId="0" borderId="0">
      <alignment/>
      <protection/>
    </xf>
    <xf numFmtId="0" fontId="100" fillId="0" borderId="0">
      <alignment/>
      <protection/>
    </xf>
    <xf numFmtId="0" fontId="103" fillId="0" borderId="0">
      <alignment/>
      <protection/>
    </xf>
    <xf numFmtId="0" fontId="100" fillId="0" borderId="0">
      <alignment/>
      <protection/>
    </xf>
    <xf numFmtId="0" fontId="104" fillId="0" borderId="0">
      <alignment/>
      <protection/>
    </xf>
    <xf numFmtId="0" fontId="86" fillId="0" borderId="0">
      <alignment vertical="center"/>
      <protection/>
    </xf>
    <xf numFmtId="0" fontId="0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03" fillId="0" borderId="0">
      <alignment/>
      <protection/>
    </xf>
    <xf numFmtId="0" fontId="161" fillId="0" borderId="0">
      <alignment vertical="center"/>
      <protection/>
    </xf>
    <xf numFmtId="0" fontId="161" fillId="0" borderId="0">
      <alignment vertical="center"/>
      <protection/>
    </xf>
    <xf numFmtId="0" fontId="161" fillId="0" borderId="0">
      <alignment vertical="center"/>
      <protection/>
    </xf>
    <xf numFmtId="0" fontId="161" fillId="0" borderId="0">
      <alignment vertical="center"/>
      <protection/>
    </xf>
    <xf numFmtId="0" fontId="6" fillId="0" borderId="0">
      <alignment vertical="center"/>
      <protection/>
    </xf>
    <xf numFmtId="0" fontId="103" fillId="0" borderId="0">
      <alignment/>
      <protection/>
    </xf>
    <xf numFmtId="0" fontId="6" fillId="0" borderId="0">
      <alignment vertical="center"/>
      <protection/>
    </xf>
    <xf numFmtId="0" fontId="86" fillId="0" borderId="0">
      <alignment/>
      <protection/>
    </xf>
    <xf numFmtId="0" fontId="86" fillId="0" borderId="0">
      <alignment vertical="center"/>
      <protection/>
    </xf>
    <xf numFmtId="0" fontId="165" fillId="0" borderId="0">
      <alignment vertical="center"/>
      <protection/>
    </xf>
    <xf numFmtId="0" fontId="6" fillId="0" borderId="0">
      <alignment vertical="center"/>
      <protection/>
    </xf>
    <xf numFmtId="0" fontId="161" fillId="0" borderId="0">
      <alignment vertical="center"/>
      <protection/>
    </xf>
    <xf numFmtId="0" fontId="161" fillId="0" borderId="0">
      <alignment vertical="center"/>
      <protection/>
    </xf>
    <xf numFmtId="0" fontId="161" fillId="0" borderId="0">
      <alignment vertical="center"/>
      <protection/>
    </xf>
    <xf numFmtId="0" fontId="161" fillId="0" borderId="0">
      <alignment vertical="center"/>
      <protection/>
    </xf>
    <xf numFmtId="0" fontId="161" fillId="0" borderId="0">
      <alignment vertical="center"/>
      <protection/>
    </xf>
    <xf numFmtId="0" fontId="161" fillId="0" borderId="0">
      <alignment vertical="center"/>
      <protection/>
    </xf>
    <xf numFmtId="0" fontId="161" fillId="0" borderId="0">
      <alignment vertical="center"/>
      <protection/>
    </xf>
    <xf numFmtId="0" fontId="161" fillId="0" borderId="0">
      <alignment vertical="center"/>
      <protection/>
    </xf>
    <xf numFmtId="0" fontId="161" fillId="0" borderId="0">
      <alignment vertical="center"/>
      <protection/>
    </xf>
    <xf numFmtId="0" fontId="6" fillId="0" borderId="0">
      <alignment vertical="center"/>
      <protection/>
    </xf>
    <xf numFmtId="0" fontId="100" fillId="0" borderId="0">
      <alignment/>
      <protection/>
    </xf>
    <xf numFmtId="0" fontId="165" fillId="0" borderId="0">
      <alignment vertical="center"/>
      <protection/>
    </xf>
    <xf numFmtId="0" fontId="6" fillId="0" borderId="0">
      <alignment vertical="center"/>
      <protection/>
    </xf>
    <xf numFmtId="0" fontId="86" fillId="0" borderId="0">
      <alignment/>
      <protection/>
    </xf>
    <xf numFmtId="0" fontId="161" fillId="0" borderId="0">
      <alignment vertical="center"/>
      <protection/>
    </xf>
    <xf numFmtId="0" fontId="12" fillId="0" borderId="0">
      <alignment vertical="center"/>
      <protection/>
    </xf>
    <xf numFmtId="0" fontId="161" fillId="0" borderId="0">
      <alignment vertical="center"/>
      <protection/>
    </xf>
    <xf numFmtId="0" fontId="86" fillId="0" borderId="0">
      <alignment vertical="center"/>
      <protection/>
    </xf>
    <xf numFmtId="0" fontId="6" fillId="0" borderId="0">
      <alignment vertical="center"/>
      <protection/>
    </xf>
    <xf numFmtId="0" fontId="161" fillId="0" borderId="0">
      <alignment vertical="center"/>
      <protection/>
    </xf>
    <xf numFmtId="0" fontId="104" fillId="0" borderId="0">
      <alignment/>
      <protection/>
    </xf>
    <xf numFmtId="0" fontId="164" fillId="0" borderId="0">
      <alignment vertical="center"/>
      <protection/>
    </xf>
    <xf numFmtId="0" fontId="6" fillId="0" borderId="0">
      <alignment vertical="center"/>
      <protection/>
    </xf>
    <xf numFmtId="0" fontId="86" fillId="0" borderId="0">
      <alignment/>
      <protection/>
    </xf>
    <xf numFmtId="0" fontId="0" fillId="0" borderId="0" applyProtection="0">
      <alignment/>
    </xf>
    <xf numFmtId="0" fontId="161" fillId="0" borderId="0">
      <alignment vertical="center"/>
      <protection/>
    </xf>
    <xf numFmtId="0" fontId="103" fillId="0" borderId="0">
      <alignment/>
      <protection/>
    </xf>
    <xf numFmtId="0" fontId="0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0" fillId="0" borderId="0">
      <alignment/>
      <protection/>
    </xf>
    <xf numFmtId="0" fontId="161" fillId="0" borderId="0">
      <alignment vertical="center"/>
      <protection/>
    </xf>
    <xf numFmtId="0" fontId="103" fillId="0" borderId="0">
      <alignment/>
      <protection/>
    </xf>
    <xf numFmtId="0" fontId="86" fillId="0" borderId="0">
      <alignment vertical="center"/>
      <protection/>
    </xf>
    <xf numFmtId="0" fontId="0" fillId="0" borderId="0">
      <alignment/>
      <protection/>
    </xf>
    <xf numFmtId="0" fontId="161" fillId="0" borderId="0">
      <alignment vertical="center"/>
      <protection/>
    </xf>
    <xf numFmtId="0" fontId="86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 applyProtection="0">
      <alignment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 applyProtection="0">
      <alignment/>
    </xf>
    <xf numFmtId="0" fontId="86" fillId="0" borderId="0">
      <alignment/>
      <protection/>
    </xf>
    <xf numFmtId="0" fontId="166" fillId="0" borderId="0" applyNumberFormat="0" applyFill="0" applyBorder="0" applyAlignment="0" applyProtection="0"/>
  </cellStyleXfs>
  <cellXfs count="1192">
    <xf numFmtId="0" fontId="0" fillId="0" borderId="0" xfId="0" applyNumberFormat="1" applyAlignment="1">
      <alignment/>
    </xf>
    <xf numFmtId="201" fontId="37" fillId="0" borderId="0" xfId="679" applyNumberFormat="1" applyFont="1" applyFill="1" applyBorder="1" applyAlignment="1">
      <alignment horizontal="right" vertical="center"/>
      <protection/>
    </xf>
    <xf numFmtId="201" fontId="37" fillId="0" borderId="0" xfId="679" applyNumberFormat="1" applyFont="1" applyFill="1" applyBorder="1" applyAlignment="1">
      <alignment horizontal="right" vertical="center" shrinkToFit="1"/>
      <protection/>
    </xf>
    <xf numFmtId="202" fontId="37" fillId="0" borderId="0" xfId="522" applyNumberFormat="1" applyFont="1" applyFill="1" applyBorder="1" applyAlignment="1">
      <alignment vertical="center" shrinkToFit="1"/>
    </xf>
    <xf numFmtId="0" fontId="37" fillId="0" borderId="0" xfId="679" applyNumberFormat="1" applyFont="1" applyFill="1" applyBorder="1" applyAlignment="1">
      <alignment vertical="center" shrinkToFit="1"/>
      <protection/>
    </xf>
    <xf numFmtId="0" fontId="37" fillId="0" borderId="0" xfId="679" applyNumberFormat="1" applyFont="1" applyFill="1" applyBorder="1" applyAlignment="1">
      <alignment vertical="center"/>
      <protection/>
    </xf>
    <xf numFmtId="0" fontId="37" fillId="0" borderId="0" xfId="679" applyNumberFormat="1" applyFont="1" applyFill="1" applyBorder="1" applyAlignment="1">
      <alignment horizontal="left" vertical="center"/>
      <protection/>
    </xf>
    <xf numFmtId="203" fontId="37" fillId="0" borderId="0" xfId="487" applyNumberFormat="1" applyFont="1" applyFill="1" applyBorder="1" applyAlignment="1">
      <alignment horizontal="right" vertical="center" shrinkToFit="1"/>
    </xf>
    <xf numFmtId="180" fontId="37" fillId="0" borderId="0" xfId="679" applyNumberFormat="1" applyFont="1" applyFill="1" applyBorder="1" applyAlignment="1">
      <alignment vertical="center" shrinkToFit="1"/>
      <protection/>
    </xf>
    <xf numFmtId="0" fontId="40" fillId="0" borderId="0" xfId="686" applyNumberFormat="1" applyFont="1" applyFill="1" applyAlignment="1">
      <alignment vertical="center"/>
      <protection/>
    </xf>
    <xf numFmtId="0" fontId="40" fillId="0" borderId="0" xfId="686" applyNumberFormat="1" applyFont="1" applyFill="1" applyBorder="1" applyAlignment="1">
      <alignment vertical="center"/>
      <protection/>
    </xf>
    <xf numFmtId="0" fontId="39" fillId="0" borderId="0" xfId="686" applyNumberFormat="1" applyFont="1" applyFill="1" applyAlignment="1">
      <alignment vertical="center"/>
      <protection/>
    </xf>
    <xf numFmtId="0" fontId="39" fillId="0" borderId="0" xfId="686" applyNumberFormat="1" applyFont="1" applyFill="1" applyBorder="1" applyAlignment="1">
      <alignment vertical="center"/>
      <protection/>
    </xf>
    <xf numFmtId="0" fontId="37" fillId="0" borderId="0" xfId="686" applyNumberFormat="1" applyFont="1" applyFill="1" applyBorder="1" applyAlignment="1">
      <alignment vertical="center"/>
      <protection/>
    </xf>
    <xf numFmtId="0" fontId="37" fillId="0" borderId="0" xfId="686" applyNumberFormat="1" applyFont="1" applyFill="1" applyBorder="1" applyAlignment="1">
      <alignment horizontal="right" vertical="center"/>
      <protection/>
    </xf>
    <xf numFmtId="0" fontId="37" fillId="0" borderId="0" xfId="686" applyNumberFormat="1" applyFont="1" applyFill="1" applyBorder="1" applyAlignment="1">
      <alignment horizontal="center" vertical="center"/>
      <protection/>
    </xf>
    <xf numFmtId="0" fontId="37" fillId="0" borderId="0" xfId="686" applyNumberFormat="1" applyFont="1" applyFill="1" applyBorder="1" applyAlignment="1">
      <alignment horizontal="center" vertical="center" shrinkToFit="1"/>
      <protection/>
    </xf>
    <xf numFmtId="0" fontId="37" fillId="0" borderId="19" xfId="686" applyNumberFormat="1" applyFont="1" applyFill="1" applyBorder="1" applyAlignment="1">
      <alignment vertical="center"/>
      <protection/>
    </xf>
    <xf numFmtId="0" fontId="37" fillId="0" borderId="6" xfId="686" applyNumberFormat="1" applyFont="1" applyFill="1" applyBorder="1" applyAlignment="1">
      <alignment vertical="center"/>
      <protection/>
    </xf>
    <xf numFmtId="0" fontId="37" fillId="0" borderId="20" xfId="686" applyNumberFormat="1" applyFont="1" applyFill="1" applyBorder="1" applyAlignment="1">
      <alignment horizontal="right" vertical="center"/>
      <protection/>
    </xf>
    <xf numFmtId="0" fontId="37" fillId="0" borderId="20" xfId="686" applyNumberFormat="1" applyFont="1" applyFill="1" applyBorder="1" applyAlignment="1">
      <alignment vertical="center"/>
      <protection/>
    </xf>
    <xf numFmtId="0" fontId="37" fillId="0" borderId="0" xfId="686" applyNumberFormat="1" applyFont="1" applyFill="1" applyBorder="1" applyAlignment="1">
      <alignment horizontal="left" vertical="center"/>
      <protection/>
    </xf>
    <xf numFmtId="0" fontId="5" fillId="0" borderId="0" xfId="686" applyNumberFormat="1" applyFont="1" applyFill="1" applyAlignment="1">
      <alignment vertical="center"/>
      <protection/>
    </xf>
    <xf numFmtId="0" fontId="5" fillId="0" borderId="0" xfId="686" applyNumberFormat="1" applyFont="1" applyFill="1" applyBorder="1" applyAlignment="1">
      <alignment vertical="center"/>
      <protection/>
    </xf>
    <xf numFmtId="0" fontId="40" fillId="0" borderId="0" xfId="595" applyNumberFormat="1" applyFont="1" applyFill="1" applyAlignment="1">
      <alignment vertical="center"/>
      <protection/>
    </xf>
    <xf numFmtId="0" fontId="40" fillId="0" borderId="0" xfId="595" applyNumberFormat="1" applyFont="1" applyFill="1" applyBorder="1" applyAlignment="1">
      <alignment vertical="center"/>
      <protection/>
    </xf>
    <xf numFmtId="0" fontId="39" fillId="0" borderId="0" xfId="595" applyNumberFormat="1" applyFont="1" applyFill="1" applyAlignment="1">
      <alignment vertical="center"/>
      <protection/>
    </xf>
    <xf numFmtId="0" fontId="39" fillId="0" borderId="0" xfId="595" applyNumberFormat="1" applyFont="1" applyFill="1" applyBorder="1" applyAlignment="1">
      <alignment vertical="center"/>
      <protection/>
    </xf>
    <xf numFmtId="0" fontId="37" fillId="0" borderId="0" xfId="595" applyNumberFormat="1" applyFont="1" applyFill="1" applyBorder="1" applyAlignment="1">
      <alignment vertical="center"/>
      <protection/>
    </xf>
    <xf numFmtId="0" fontId="37" fillId="0" borderId="0" xfId="595" applyNumberFormat="1" applyFont="1" applyFill="1" applyBorder="1" applyAlignment="1">
      <alignment horizontal="right" vertical="center"/>
      <protection/>
    </xf>
    <xf numFmtId="0" fontId="37" fillId="0" borderId="0" xfId="595" applyNumberFormat="1" applyFont="1" applyFill="1" applyBorder="1" applyAlignment="1">
      <alignment horizontal="center" vertical="center" wrapText="1"/>
      <protection/>
    </xf>
    <xf numFmtId="0" fontId="37" fillId="0" borderId="0" xfId="595" applyNumberFormat="1" applyFont="1" applyFill="1" applyBorder="1" applyAlignment="1">
      <alignment horizontal="center" vertical="center" shrinkToFit="1"/>
      <protection/>
    </xf>
    <xf numFmtId="0" fontId="37" fillId="0" borderId="19" xfId="595" applyNumberFormat="1" applyFont="1" applyFill="1" applyBorder="1" applyAlignment="1">
      <alignment vertical="center"/>
      <protection/>
    </xf>
    <xf numFmtId="0" fontId="37" fillId="0" borderId="6" xfId="595" applyNumberFormat="1" applyFont="1" applyFill="1" applyBorder="1" applyAlignment="1">
      <alignment vertical="center"/>
      <protection/>
    </xf>
    <xf numFmtId="0" fontId="37" fillId="0" borderId="20" xfId="595" applyNumberFormat="1" applyFont="1" applyFill="1" applyBorder="1" applyAlignment="1">
      <alignment horizontal="right" vertical="center"/>
      <protection/>
    </xf>
    <xf numFmtId="0" fontId="37" fillId="0" borderId="20" xfId="595" applyNumberFormat="1" applyFont="1" applyFill="1" applyBorder="1" applyAlignment="1">
      <alignment vertical="center"/>
      <protection/>
    </xf>
    <xf numFmtId="0" fontId="37" fillId="0" borderId="0" xfId="595" applyNumberFormat="1" applyFont="1" applyFill="1" applyAlignment="1">
      <alignment vertical="center"/>
      <protection/>
    </xf>
    <xf numFmtId="0" fontId="37" fillId="0" borderId="0" xfId="691" applyNumberFormat="1" applyFont="1" applyFill="1" applyBorder="1" applyAlignment="1">
      <alignment horizontal="right"/>
      <protection/>
    </xf>
    <xf numFmtId="0" fontId="37" fillId="0" borderId="0" xfId="691" applyNumberFormat="1" applyFont="1" applyFill="1" applyBorder="1" applyAlignment="1">
      <alignment horizontal="left"/>
      <protection/>
    </xf>
    <xf numFmtId="0" fontId="5" fillId="0" borderId="0" xfId="595" applyNumberFormat="1" applyFont="1" applyFill="1" applyAlignment="1">
      <alignment vertical="center"/>
      <protection/>
    </xf>
    <xf numFmtId="0" fontId="5" fillId="0" borderId="0" xfId="595" applyNumberFormat="1" applyFont="1" applyFill="1" applyBorder="1" applyAlignment="1">
      <alignment vertical="center"/>
      <protection/>
    </xf>
    <xf numFmtId="0" fontId="37" fillId="0" borderId="0" xfId="600" applyNumberFormat="1" applyFont="1" applyFill="1" applyBorder="1" applyAlignment="1">
      <alignment vertical="center"/>
      <protection/>
    </xf>
    <xf numFmtId="0" fontId="39" fillId="0" borderId="0" xfId="679" applyNumberFormat="1" applyFont="1" applyFill="1" applyBorder="1" applyAlignment="1">
      <alignment vertical="center"/>
      <protection/>
    </xf>
    <xf numFmtId="0" fontId="37" fillId="0" borderId="0" xfId="679" applyNumberFormat="1" applyFont="1" applyFill="1" applyBorder="1" applyAlignment="1">
      <alignment horizontal="right" vertical="center"/>
      <protection/>
    </xf>
    <xf numFmtId="4" fontId="37" fillId="0" borderId="0" xfId="679" applyNumberFormat="1" applyFont="1" applyFill="1" applyBorder="1" applyAlignment="1">
      <alignment vertical="center"/>
      <protection/>
    </xf>
    <xf numFmtId="0" fontId="37" fillId="0" borderId="0" xfId="679" applyNumberFormat="1" applyFont="1" applyFill="1" applyBorder="1" applyAlignment="1">
      <alignment vertical="center" wrapText="1"/>
      <protection/>
    </xf>
    <xf numFmtId="182" fontId="37" fillId="0" borderId="0" xfId="679" applyNumberFormat="1" applyFont="1" applyFill="1" applyBorder="1" applyAlignment="1">
      <alignment vertical="center"/>
      <protection/>
    </xf>
    <xf numFmtId="188" fontId="45" fillId="0" borderId="0" xfId="679" applyNumberFormat="1" applyFont="1" applyFill="1" applyBorder="1" applyAlignment="1">
      <alignment horizontal="center" vertical="center"/>
      <protection/>
    </xf>
    <xf numFmtId="188" fontId="37" fillId="0" borderId="0" xfId="679" applyNumberFormat="1" applyFont="1" applyFill="1" applyBorder="1" applyAlignment="1">
      <alignment horizontal="center" vertical="center"/>
      <protection/>
    </xf>
    <xf numFmtId="177" fontId="45" fillId="0" borderId="0" xfId="679" applyNumberFormat="1" applyFont="1" applyFill="1" applyBorder="1" applyAlignment="1">
      <alignment horizontal="center" vertical="center"/>
      <protection/>
    </xf>
    <xf numFmtId="187" fontId="37" fillId="0" borderId="0" xfId="679" applyNumberFormat="1" applyFont="1" applyFill="1" applyBorder="1" applyAlignment="1">
      <alignment horizontal="center" vertical="center"/>
      <protection/>
    </xf>
    <xf numFmtId="0" fontId="37" fillId="0" borderId="0" xfId="679" applyNumberFormat="1" applyFont="1" applyFill="1" applyAlignment="1">
      <alignment vertical="center"/>
      <protection/>
    </xf>
    <xf numFmtId="0" fontId="39" fillId="0" borderId="0" xfId="679" applyNumberFormat="1" applyFont="1" applyFill="1" applyAlignment="1">
      <alignment horizontal="right" vertical="center"/>
      <protection/>
    </xf>
    <xf numFmtId="0" fontId="39" fillId="0" borderId="0" xfId="679" applyNumberFormat="1" applyFont="1" applyFill="1" applyAlignment="1">
      <alignment vertical="center"/>
      <protection/>
    </xf>
    <xf numFmtId="4" fontId="39" fillId="0" borderId="0" xfId="679" applyNumberFormat="1" applyFont="1" applyFill="1" applyAlignment="1">
      <alignment vertical="center"/>
      <protection/>
    </xf>
    <xf numFmtId="177" fontId="39" fillId="0" borderId="0" xfId="679" applyNumberFormat="1" applyFont="1" applyFill="1" applyAlignment="1">
      <alignment horizontal="center" vertical="center"/>
      <protection/>
    </xf>
    <xf numFmtId="4" fontId="39" fillId="0" borderId="0" xfId="679" applyNumberFormat="1" applyFont="1" applyFill="1" applyAlignment="1">
      <alignment horizontal="left" vertical="center"/>
      <protection/>
    </xf>
    <xf numFmtId="177" fontId="39" fillId="0" borderId="0" xfId="679" applyNumberFormat="1" applyFont="1" applyFill="1" applyAlignment="1">
      <alignment vertical="center"/>
      <protection/>
    </xf>
    <xf numFmtId="0" fontId="39" fillId="0" borderId="0" xfId="679" applyNumberFormat="1" applyFont="1" applyFill="1" applyAlignment="1">
      <alignment horizontal="left" vertical="center"/>
      <protection/>
    </xf>
    <xf numFmtId="0" fontId="39" fillId="0" borderId="0" xfId="679" applyNumberFormat="1" applyFont="1" applyFill="1" applyBorder="1" applyAlignment="1">
      <alignment horizontal="left" vertical="center"/>
      <protection/>
    </xf>
    <xf numFmtId="0" fontId="40" fillId="0" borderId="0" xfId="600" applyNumberFormat="1" applyFont="1" applyFill="1" applyBorder="1" applyAlignment="1">
      <alignment vertical="center"/>
      <protection/>
    </xf>
    <xf numFmtId="0" fontId="39" fillId="0" borderId="0" xfId="600" applyNumberFormat="1" applyFont="1" applyFill="1" applyBorder="1" applyAlignment="1">
      <alignment vertical="center"/>
      <protection/>
    </xf>
    <xf numFmtId="0" fontId="37" fillId="0" borderId="0" xfId="600" applyNumberFormat="1" applyFont="1" applyFill="1" applyBorder="1" applyAlignment="1">
      <alignment horizontal="right" vertical="center"/>
      <protection/>
    </xf>
    <xf numFmtId="0" fontId="37" fillId="0" borderId="20" xfId="600" applyNumberFormat="1" applyFont="1" applyFill="1" applyBorder="1" applyAlignment="1">
      <alignment vertical="center"/>
      <protection/>
    </xf>
    <xf numFmtId="0" fontId="39" fillId="0" borderId="0" xfId="691" applyNumberFormat="1" applyFont="1" applyFill="1" applyBorder="1" applyAlignment="1">
      <alignment/>
      <protection/>
    </xf>
    <xf numFmtId="0" fontId="37" fillId="0" borderId="0" xfId="600" applyNumberFormat="1" applyFont="1" applyFill="1" applyAlignment="1">
      <alignment vertical="center"/>
      <protection/>
    </xf>
    <xf numFmtId="0" fontId="39" fillId="0" borderId="0" xfId="600" applyNumberFormat="1" applyFont="1" applyFill="1" applyAlignment="1">
      <alignment vertical="center"/>
      <protection/>
    </xf>
    <xf numFmtId="0" fontId="5" fillId="0" borderId="0" xfId="600" applyNumberFormat="1" applyFont="1" applyFill="1" applyBorder="1" applyAlignment="1">
      <alignment vertical="center"/>
      <protection/>
    </xf>
    <xf numFmtId="0" fontId="40" fillId="0" borderId="0" xfId="696" applyNumberFormat="1" applyFont="1" applyBorder="1" applyAlignment="1">
      <alignment vertical="center"/>
      <protection/>
    </xf>
    <xf numFmtId="0" fontId="39" fillId="0" borderId="0" xfId="696" applyNumberFormat="1" applyFont="1" applyBorder="1" applyAlignment="1">
      <alignment vertical="center"/>
      <protection/>
    </xf>
    <xf numFmtId="0" fontId="39" fillId="0" borderId="0" xfId="696" applyNumberFormat="1" applyFont="1" applyBorder="1" applyAlignment="1">
      <alignment horizontal="center" vertical="center"/>
      <protection/>
    </xf>
    <xf numFmtId="0" fontId="5" fillId="0" borderId="0" xfId="696" applyNumberFormat="1" applyFont="1" applyBorder="1" applyAlignment="1">
      <alignment vertical="center"/>
      <protection/>
    </xf>
    <xf numFmtId="0" fontId="5" fillId="0" borderId="0" xfId="696" applyNumberFormat="1" applyFont="1" applyAlignment="1">
      <alignment vertical="center"/>
      <protection/>
    </xf>
    <xf numFmtId="188" fontId="5" fillId="0" borderId="0" xfId="696" applyNumberFormat="1" applyFont="1" applyAlignment="1">
      <alignment horizontal="right" vertical="center"/>
      <protection/>
    </xf>
    <xf numFmtId="0" fontId="5" fillId="0" borderId="0" xfId="696" applyNumberFormat="1" applyFont="1" applyAlignment="1">
      <alignment horizontal="right" vertical="center"/>
      <protection/>
    </xf>
    <xf numFmtId="3" fontId="5" fillId="0" borderId="0" xfId="696" applyNumberFormat="1" applyFont="1" applyAlignment="1">
      <alignment vertical="center"/>
      <protection/>
    </xf>
    <xf numFmtId="177" fontId="5" fillId="0" borderId="0" xfId="696" applyNumberFormat="1" applyFont="1" applyAlignment="1">
      <alignment vertical="center"/>
      <protection/>
    </xf>
    <xf numFmtId="188" fontId="5" fillId="0" borderId="0" xfId="696" applyNumberFormat="1" applyFont="1" applyAlignment="1">
      <alignment vertical="center"/>
      <protection/>
    </xf>
    <xf numFmtId="0" fontId="38" fillId="0" borderId="0" xfId="595" applyNumberFormat="1" applyFont="1" applyFill="1" applyBorder="1" applyAlignment="1">
      <alignment vertical="center"/>
      <protection/>
    </xf>
    <xf numFmtId="0" fontId="40" fillId="0" borderId="0" xfId="679" applyNumberFormat="1" applyFont="1" applyFill="1" applyBorder="1" applyAlignment="1">
      <alignment horizontal="left" vertical="center"/>
      <protection/>
    </xf>
    <xf numFmtId="0" fontId="40" fillId="0" borderId="0" xfId="679" applyNumberFormat="1" applyFont="1" applyFill="1" applyAlignment="1">
      <alignment horizontal="right" vertical="center"/>
      <protection/>
    </xf>
    <xf numFmtId="0" fontId="40" fillId="0" borderId="0" xfId="679" applyNumberFormat="1" applyFont="1" applyFill="1" applyAlignment="1">
      <alignment vertical="center"/>
      <protection/>
    </xf>
    <xf numFmtId="0" fontId="40" fillId="0" borderId="0" xfId="679" applyNumberFormat="1" applyFont="1" applyFill="1" applyBorder="1" applyAlignment="1">
      <alignment horizontal="right" vertical="center"/>
      <protection/>
    </xf>
    <xf numFmtId="0" fontId="40" fillId="0" borderId="0" xfId="679" applyNumberFormat="1" applyFont="1" applyFill="1" applyBorder="1" applyAlignment="1">
      <alignment vertical="center"/>
      <protection/>
    </xf>
    <xf numFmtId="0" fontId="39" fillId="0" borderId="0" xfId="679" applyNumberFormat="1" applyFont="1" applyFill="1" applyBorder="1" applyAlignment="1">
      <alignment horizontal="right" vertical="center"/>
      <protection/>
    </xf>
    <xf numFmtId="0" fontId="41" fillId="0" borderId="0" xfId="679" applyNumberFormat="1" applyFont="1" applyFill="1" applyBorder="1" applyAlignment="1">
      <alignment vertical="center"/>
      <protection/>
    </xf>
    <xf numFmtId="0" fontId="42" fillId="0" borderId="0" xfId="679" applyNumberFormat="1" applyFont="1" applyFill="1" applyBorder="1" applyAlignment="1">
      <alignment horizontal="center" vertical="center"/>
      <protection/>
    </xf>
    <xf numFmtId="0" fontId="42" fillId="0" borderId="0" xfId="679" applyNumberFormat="1" applyFont="1" applyFill="1" applyAlignment="1">
      <alignment horizontal="center" vertical="center"/>
      <protection/>
    </xf>
    <xf numFmtId="0" fontId="42" fillId="0" borderId="0" xfId="679" applyNumberFormat="1" applyFont="1" applyFill="1" applyBorder="1" applyAlignment="1">
      <alignment vertical="center"/>
      <protection/>
    </xf>
    <xf numFmtId="0" fontId="40" fillId="0" borderId="0" xfId="600" applyNumberFormat="1" applyFont="1" applyFill="1" applyBorder="1" applyAlignment="1">
      <alignment horizontal="left" vertical="center"/>
      <protection/>
    </xf>
    <xf numFmtId="0" fontId="40" fillId="0" borderId="0" xfId="600" applyNumberFormat="1" applyFont="1" applyFill="1" applyBorder="1" applyAlignment="1">
      <alignment horizontal="right" vertical="center"/>
      <protection/>
    </xf>
    <xf numFmtId="0" fontId="39" fillId="0" borderId="0" xfId="600" applyNumberFormat="1" applyFont="1" applyFill="1" applyBorder="1" applyAlignment="1">
      <alignment horizontal="left" vertical="center"/>
      <protection/>
    </xf>
    <xf numFmtId="0" fontId="41" fillId="0" borderId="0" xfId="600" applyNumberFormat="1" applyFont="1" applyFill="1" applyBorder="1" applyAlignment="1">
      <alignment vertical="center"/>
      <protection/>
    </xf>
    <xf numFmtId="41" fontId="37" fillId="0" borderId="6" xfId="600" applyNumberFormat="1" applyFont="1" applyFill="1" applyBorder="1" applyAlignment="1">
      <alignment horizontal="center" vertical="center"/>
      <protection/>
    </xf>
    <xf numFmtId="0" fontId="38" fillId="0" borderId="20" xfId="600" applyNumberFormat="1" applyFont="1" applyFill="1" applyBorder="1" applyAlignment="1">
      <alignment horizontal="centerContinuous" vertical="center"/>
      <protection/>
    </xf>
    <xf numFmtId="0" fontId="38" fillId="0" borderId="6" xfId="600" applyNumberFormat="1" applyFont="1" applyFill="1" applyBorder="1" applyAlignment="1">
      <alignment horizontal="centerContinuous" vertical="center"/>
      <protection/>
    </xf>
    <xf numFmtId="0" fontId="46" fillId="0" borderId="0" xfId="691" applyNumberFormat="1" applyFont="1" applyFill="1" applyBorder="1" applyAlignment="1">
      <alignment vertical="center"/>
      <protection/>
    </xf>
    <xf numFmtId="3" fontId="39" fillId="0" borderId="0" xfId="691" applyNumberFormat="1" applyFont="1" applyFill="1" applyBorder="1" applyAlignment="1">
      <alignment horizontal="right"/>
      <protection/>
    </xf>
    <xf numFmtId="0" fontId="39" fillId="0" borderId="0" xfId="691" applyNumberFormat="1" applyFont="1" applyFill="1" applyBorder="1" applyAlignment="1">
      <alignment horizontal="left"/>
      <protection/>
    </xf>
    <xf numFmtId="0" fontId="46" fillId="0" borderId="0" xfId="600" applyNumberFormat="1" applyFont="1" applyFill="1" applyAlignment="1">
      <alignment vertical="center"/>
      <protection/>
    </xf>
    <xf numFmtId="0" fontId="40" fillId="0" borderId="0" xfId="595" applyNumberFormat="1" applyFont="1" applyFill="1" applyBorder="1" applyAlignment="1">
      <alignment horizontal="left" vertical="center"/>
      <protection/>
    </xf>
    <xf numFmtId="0" fontId="40" fillId="0" borderId="0" xfId="595" applyNumberFormat="1" applyFont="1" applyFill="1" applyBorder="1" applyAlignment="1">
      <alignment horizontal="right" vertical="center"/>
      <protection/>
    </xf>
    <xf numFmtId="0" fontId="39" fillId="0" borderId="0" xfId="595" applyNumberFormat="1" applyFont="1" applyFill="1" applyBorder="1" applyAlignment="1">
      <alignment horizontal="left" vertical="center"/>
      <protection/>
    </xf>
    <xf numFmtId="0" fontId="39" fillId="0" borderId="0" xfId="595" applyNumberFormat="1" applyFont="1" applyFill="1" applyBorder="1" applyAlignment="1">
      <alignment horizontal="right" vertical="center"/>
      <protection/>
    </xf>
    <xf numFmtId="0" fontId="41" fillId="0" borderId="0" xfId="595" applyNumberFormat="1" applyFont="1" applyFill="1" applyBorder="1" applyAlignment="1">
      <alignment vertical="center"/>
      <protection/>
    </xf>
    <xf numFmtId="0" fontId="42" fillId="0" borderId="0" xfId="595" applyNumberFormat="1" applyFont="1" applyFill="1" applyAlignment="1">
      <alignment horizontal="centerContinuous" vertical="center"/>
      <protection/>
    </xf>
    <xf numFmtId="0" fontId="42" fillId="0" borderId="0" xfId="595" applyNumberFormat="1" applyFont="1" applyFill="1" applyBorder="1" applyAlignment="1">
      <alignment horizontal="centerContinuous" vertical="center"/>
      <protection/>
    </xf>
    <xf numFmtId="0" fontId="42" fillId="0" borderId="0" xfId="595" applyNumberFormat="1" applyFont="1" applyFill="1" applyBorder="1" applyAlignment="1">
      <alignment vertical="center"/>
      <protection/>
    </xf>
    <xf numFmtId="0" fontId="40" fillId="0" borderId="0" xfId="686" applyNumberFormat="1" applyFont="1" applyFill="1" applyBorder="1" applyAlignment="1">
      <alignment horizontal="left" vertical="center"/>
      <protection/>
    </xf>
    <xf numFmtId="0" fontId="40" fillId="0" borderId="0" xfId="686" applyNumberFormat="1" applyFont="1" applyFill="1" applyBorder="1" applyAlignment="1">
      <alignment horizontal="right" vertical="center"/>
      <protection/>
    </xf>
    <xf numFmtId="0" fontId="39" fillId="0" borderId="0" xfId="686" applyNumberFormat="1" applyFont="1" applyFill="1" applyBorder="1" applyAlignment="1">
      <alignment horizontal="left" vertical="center"/>
      <protection/>
    </xf>
    <xf numFmtId="0" fontId="39" fillId="0" borderId="0" xfId="686" applyNumberFormat="1" applyFont="1" applyFill="1" applyBorder="1" applyAlignment="1">
      <alignment horizontal="right" vertical="center"/>
      <protection/>
    </xf>
    <xf numFmtId="0" fontId="41" fillId="0" borderId="0" xfId="686" applyNumberFormat="1" applyFont="1" applyFill="1" applyBorder="1" applyAlignment="1">
      <alignment vertical="center"/>
      <protection/>
    </xf>
    <xf numFmtId="0" fontId="42" fillId="0" borderId="0" xfId="686" applyNumberFormat="1" applyFont="1" applyFill="1" applyAlignment="1">
      <alignment horizontal="centerContinuous" vertical="center"/>
      <protection/>
    </xf>
    <xf numFmtId="0" fontId="42" fillId="0" borderId="0" xfId="686" applyNumberFormat="1" applyFont="1" applyFill="1" applyBorder="1" applyAlignment="1">
      <alignment horizontal="centerContinuous" vertical="center"/>
      <protection/>
    </xf>
    <xf numFmtId="0" fontId="42" fillId="0" borderId="0" xfId="686" applyNumberFormat="1" applyFont="1" applyFill="1" applyBorder="1" applyAlignment="1">
      <alignment vertical="center"/>
      <protection/>
    </xf>
    <xf numFmtId="0" fontId="40" fillId="0" borderId="0" xfId="696" applyNumberFormat="1" applyFont="1" applyBorder="1" applyAlignment="1">
      <alignment horizontal="left" vertical="center"/>
      <protection/>
    </xf>
    <xf numFmtId="0" fontId="40" fillId="0" borderId="0" xfId="696" applyNumberFormat="1" applyFont="1" applyAlignment="1">
      <alignment horizontal="center" vertical="center"/>
      <protection/>
    </xf>
    <xf numFmtId="188" fontId="40" fillId="0" borderId="0" xfId="696" applyNumberFormat="1" applyFont="1" applyAlignment="1">
      <alignment horizontal="right" vertical="center"/>
      <protection/>
    </xf>
    <xf numFmtId="188" fontId="40" fillId="0" borderId="0" xfId="696" applyNumberFormat="1" applyFont="1" applyAlignment="1">
      <alignment vertical="center"/>
      <protection/>
    </xf>
    <xf numFmtId="176" fontId="40" fillId="0" borderId="0" xfId="512" applyNumberFormat="1" applyFont="1" applyAlignment="1">
      <alignment horizontal="center" vertical="center"/>
    </xf>
    <xf numFmtId="3" fontId="40" fillId="0" borderId="0" xfId="696" applyNumberFormat="1" applyFont="1" applyAlignment="1">
      <alignment vertical="center"/>
      <protection/>
    </xf>
    <xf numFmtId="177" fontId="40" fillId="0" borderId="0" xfId="696" applyNumberFormat="1" applyFont="1" applyAlignment="1">
      <alignment vertical="center"/>
      <protection/>
    </xf>
    <xf numFmtId="0" fontId="40" fillId="0" borderId="0" xfId="696" applyNumberFormat="1" applyFont="1" applyAlignment="1">
      <alignment vertical="center"/>
      <protection/>
    </xf>
    <xf numFmtId="185" fontId="40" fillId="0" borderId="0" xfId="696" applyNumberFormat="1" applyFont="1" applyAlignment="1">
      <alignment horizontal="right" vertical="center"/>
      <protection/>
    </xf>
    <xf numFmtId="0" fontId="40" fillId="0" borderId="0" xfId="696" applyNumberFormat="1" applyFont="1" applyBorder="1" applyAlignment="1">
      <alignment horizontal="right" vertical="center"/>
      <protection/>
    </xf>
    <xf numFmtId="0" fontId="39" fillId="0" borderId="0" xfId="696" applyNumberFormat="1" applyFont="1" applyBorder="1" applyAlignment="1">
      <alignment horizontal="left" vertical="center"/>
      <protection/>
    </xf>
    <xf numFmtId="0" fontId="39" fillId="0" borderId="0" xfId="696" applyNumberFormat="1" applyFont="1" applyAlignment="1">
      <alignment horizontal="center" vertical="center"/>
      <protection/>
    </xf>
    <xf numFmtId="188" fontId="39" fillId="0" borderId="0" xfId="696" applyNumberFormat="1" applyFont="1" applyAlignment="1">
      <alignment horizontal="right" vertical="center"/>
      <protection/>
    </xf>
    <xf numFmtId="188" fontId="39" fillId="0" borderId="0" xfId="696" applyNumberFormat="1" applyFont="1" applyAlignment="1">
      <alignment vertical="center"/>
      <protection/>
    </xf>
    <xf numFmtId="176" fontId="39" fillId="0" borderId="0" xfId="512" applyNumberFormat="1" applyFont="1" applyAlignment="1">
      <alignment horizontal="center" vertical="center"/>
    </xf>
    <xf numFmtId="3" fontId="39" fillId="0" borderId="0" xfId="696" applyNumberFormat="1" applyFont="1" applyAlignment="1">
      <alignment vertical="center"/>
      <protection/>
    </xf>
    <xf numFmtId="177" fontId="39" fillId="0" borderId="0" xfId="696" applyNumberFormat="1" applyFont="1" applyAlignment="1">
      <alignment vertical="center"/>
      <protection/>
    </xf>
    <xf numFmtId="0" fontId="39" fillId="0" borderId="0" xfId="696" applyNumberFormat="1" applyFont="1" applyAlignment="1">
      <alignment vertical="center"/>
      <protection/>
    </xf>
    <xf numFmtId="185" fontId="39" fillId="0" borderId="0" xfId="696" applyNumberFormat="1" applyFont="1" applyAlignment="1">
      <alignment horizontal="right" vertical="center"/>
      <protection/>
    </xf>
    <xf numFmtId="0" fontId="39" fillId="0" borderId="0" xfId="696" applyNumberFormat="1" applyFont="1" applyBorder="1" applyAlignment="1">
      <alignment horizontal="right" vertical="center"/>
      <protection/>
    </xf>
    <xf numFmtId="0" fontId="43" fillId="0" borderId="0" xfId="696" applyNumberFormat="1" applyFont="1" applyBorder="1" applyAlignment="1">
      <alignment vertical="center"/>
      <protection/>
    </xf>
    <xf numFmtId="0" fontId="42" fillId="0" borderId="0" xfId="696" applyNumberFormat="1" applyFont="1" applyBorder="1" applyAlignment="1">
      <alignment vertical="center"/>
      <protection/>
    </xf>
    <xf numFmtId="188" fontId="39" fillId="0" borderId="0" xfId="696" applyNumberFormat="1" applyFont="1" applyBorder="1" applyAlignment="1">
      <alignment vertical="center"/>
      <protection/>
    </xf>
    <xf numFmtId="176" fontId="39" fillId="0" borderId="0" xfId="512" applyNumberFormat="1" applyFont="1" applyBorder="1" applyAlignment="1">
      <alignment horizontal="center" vertical="center"/>
    </xf>
    <xf numFmtId="3" fontId="39" fillId="0" borderId="0" xfId="696" applyNumberFormat="1" applyFont="1" applyBorder="1" applyAlignment="1">
      <alignment vertical="center"/>
      <protection/>
    </xf>
    <xf numFmtId="177" fontId="39" fillId="0" borderId="0" xfId="696" applyNumberFormat="1" applyFont="1" applyBorder="1" applyAlignment="1">
      <alignment vertical="center"/>
      <protection/>
    </xf>
    <xf numFmtId="185" fontId="39" fillId="0" borderId="0" xfId="696" applyNumberFormat="1" applyFont="1" applyBorder="1" applyAlignment="1">
      <alignment horizontal="right" vertical="center"/>
      <protection/>
    </xf>
    <xf numFmtId="176" fontId="5" fillId="0" borderId="0" xfId="512" applyNumberFormat="1" applyFont="1" applyAlignment="1">
      <alignment horizontal="center" vertical="center"/>
    </xf>
    <xf numFmtId="41" fontId="46" fillId="0" borderId="0" xfId="512" applyNumberFormat="1" applyFont="1" applyAlignment="1">
      <alignment horizontal="right" vertical="center"/>
    </xf>
    <xf numFmtId="41" fontId="46" fillId="0" borderId="0" xfId="512" applyNumberFormat="1" applyFont="1" applyAlignment="1">
      <alignment vertical="center"/>
    </xf>
    <xf numFmtId="185" fontId="5" fillId="0" borderId="0" xfId="696" applyNumberFormat="1" applyFont="1" applyAlignment="1">
      <alignment horizontal="right" vertical="center"/>
      <protection/>
    </xf>
    <xf numFmtId="188" fontId="46" fillId="0" borderId="0" xfId="696" applyNumberFormat="1" applyFont="1" applyAlignment="1">
      <alignment horizontal="right" vertical="center"/>
      <protection/>
    </xf>
    <xf numFmtId="188" fontId="46" fillId="0" borderId="0" xfId="696" applyNumberFormat="1" applyFont="1" applyAlignment="1">
      <alignment vertical="center"/>
      <protection/>
    </xf>
    <xf numFmtId="4" fontId="40" fillId="0" borderId="0" xfId="679" applyNumberFormat="1" applyFont="1" applyFill="1" applyAlignment="1">
      <alignment vertical="center"/>
      <protection/>
    </xf>
    <xf numFmtId="41" fontId="37" fillId="0" borderId="19" xfId="679" applyNumberFormat="1" applyFont="1" applyFill="1" applyBorder="1" applyAlignment="1">
      <alignment horizontal="center" vertical="center"/>
      <protection/>
    </xf>
    <xf numFmtId="41" fontId="37" fillId="0" borderId="6" xfId="679" applyNumberFormat="1" applyFont="1" applyFill="1" applyBorder="1" applyAlignment="1">
      <alignment vertical="center"/>
      <protection/>
    </xf>
    <xf numFmtId="41" fontId="37" fillId="0" borderId="6" xfId="679" applyNumberFormat="1" applyFont="1" applyFill="1" applyBorder="1" applyAlignment="1">
      <alignment horizontal="right" vertical="center"/>
      <protection/>
    </xf>
    <xf numFmtId="181" fontId="37" fillId="0" borderId="6" xfId="679" applyNumberFormat="1" applyFont="1" applyFill="1" applyBorder="1" applyAlignment="1">
      <alignment horizontal="center" vertical="center"/>
      <protection/>
    </xf>
    <xf numFmtId="181" fontId="37" fillId="0" borderId="6" xfId="679" applyNumberFormat="1" applyFont="1" applyFill="1" applyBorder="1" applyAlignment="1">
      <alignment horizontal="right" vertical="center"/>
      <protection/>
    </xf>
    <xf numFmtId="181" fontId="37" fillId="0" borderId="6" xfId="679" applyNumberFormat="1" applyFont="1" applyFill="1" applyBorder="1" applyAlignment="1" quotePrefix="1">
      <alignment horizontal="right" vertical="center"/>
      <protection/>
    </xf>
    <xf numFmtId="0" fontId="37" fillId="0" borderId="20" xfId="679" applyNumberFormat="1" applyFont="1" applyFill="1" applyBorder="1" applyAlignment="1">
      <alignment horizontal="right" vertical="center"/>
      <protection/>
    </xf>
    <xf numFmtId="0" fontId="41" fillId="0" borderId="0" xfId="600" applyNumberFormat="1" applyFont="1" applyFill="1" applyBorder="1" applyAlignment="1">
      <alignment horizontal="centerContinuous" vertical="center"/>
      <protection/>
    </xf>
    <xf numFmtId="0" fontId="41" fillId="0" borderId="0" xfId="600" applyNumberFormat="1" applyFont="1" applyFill="1" applyAlignment="1">
      <alignment horizontal="centerContinuous" vertical="center"/>
      <protection/>
    </xf>
    <xf numFmtId="0" fontId="62" fillId="0" borderId="0" xfId="691" applyNumberFormat="1" applyFont="1" applyFill="1" applyBorder="1" applyAlignment="1">
      <alignment horizontal="left" vertical="center"/>
      <protection/>
    </xf>
    <xf numFmtId="0" fontId="62" fillId="0" borderId="0" xfId="691" applyNumberFormat="1" applyFont="1" applyFill="1" applyBorder="1" applyAlignment="1">
      <alignment horizontal="right" vertical="center"/>
      <protection/>
    </xf>
    <xf numFmtId="0" fontId="64" fillId="0" borderId="0" xfId="691" applyNumberFormat="1" applyFont="1" applyFill="1" applyBorder="1" applyAlignment="1">
      <alignment horizontal="left" vertical="center"/>
      <protection/>
    </xf>
    <xf numFmtId="0" fontId="64" fillId="0" borderId="0" xfId="691" applyNumberFormat="1" applyFont="1" applyFill="1" applyAlignment="1">
      <alignment horizontal="right" vertical="center"/>
      <protection/>
    </xf>
    <xf numFmtId="0" fontId="64" fillId="0" borderId="0" xfId="691" applyNumberFormat="1" applyFont="1" applyFill="1" applyAlignment="1">
      <alignment vertical="center"/>
      <protection/>
    </xf>
    <xf numFmtId="0" fontId="64" fillId="0" borderId="0" xfId="691" applyNumberFormat="1" applyFont="1" applyFill="1" applyBorder="1" applyAlignment="1">
      <alignment vertical="center"/>
      <protection/>
    </xf>
    <xf numFmtId="177" fontId="64" fillId="0" borderId="0" xfId="691" applyNumberFormat="1" applyFont="1" applyFill="1" applyAlignment="1">
      <alignment horizontal="center" vertical="center"/>
      <protection/>
    </xf>
    <xf numFmtId="0" fontId="65" fillId="0" borderId="0" xfId="691" applyNumberFormat="1" applyFont="1" applyFill="1" applyBorder="1" applyAlignment="1">
      <alignment horizontal="centerContinuous" vertical="center" wrapText="1"/>
      <protection/>
    </xf>
    <xf numFmtId="0" fontId="67" fillId="0" borderId="0" xfId="691" applyNumberFormat="1" applyFont="1" applyFill="1" applyBorder="1" applyAlignment="1">
      <alignment vertical="center"/>
      <protection/>
    </xf>
    <xf numFmtId="0" fontId="67" fillId="0" borderId="0" xfId="691" applyNumberFormat="1" applyFont="1" applyFill="1" applyBorder="1" applyAlignment="1">
      <alignment horizontal="center" vertical="center"/>
      <protection/>
    </xf>
    <xf numFmtId="0" fontId="67" fillId="0" borderId="0" xfId="691" applyNumberFormat="1" applyFont="1" applyFill="1" applyAlignment="1">
      <alignment horizontal="center" vertical="center"/>
      <protection/>
    </xf>
    <xf numFmtId="4" fontId="64" fillId="0" borderId="0" xfId="691" applyNumberFormat="1" applyFont="1" applyFill="1" applyBorder="1" applyAlignment="1">
      <alignment vertical="center"/>
      <protection/>
    </xf>
    <xf numFmtId="41" fontId="68" fillId="0" borderId="0" xfId="691" applyNumberFormat="1" applyFont="1" applyFill="1" applyBorder="1" applyAlignment="1">
      <alignment vertical="center"/>
      <protection/>
    </xf>
    <xf numFmtId="41" fontId="68" fillId="0" borderId="0" xfId="686" applyNumberFormat="1" applyFont="1" applyFill="1" applyBorder="1" applyAlignment="1">
      <alignment vertical="center" shrinkToFit="1"/>
      <protection/>
    </xf>
    <xf numFmtId="188" fontId="64" fillId="0" borderId="0" xfId="691" applyNumberFormat="1" applyFont="1" applyFill="1" applyBorder="1" applyAlignment="1">
      <alignment horizontal="right" vertical="center"/>
      <protection/>
    </xf>
    <xf numFmtId="3" fontId="64" fillId="0" borderId="0" xfId="691" applyNumberFormat="1" applyFont="1" applyFill="1" applyBorder="1" applyAlignment="1">
      <alignment vertical="center"/>
      <protection/>
    </xf>
    <xf numFmtId="0" fontId="64" fillId="0" borderId="0" xfId="702" applyNumberFormat="1" applyFont="1" applyFill="1" applyBorder="1" applyAlignment="1">
      <alignment vertical="center"/>
    </xf>
    <xf numFmtId="0" fontId="76" fillId="0" borderId="0" xfId="694" applyNumberFormat="1" applyFont="1" applyFill="1" applyAlignment="1">
      <alignment vertical="center"/>
    </xf>
    <xf numFmtId="41" fontId="64" fillId="0" borderId="6" xfId="691" applyNumberFormat="1" applyFont="1" applyFill="1" applyBorder="1" applyAlignment="1">
      <alignment horizontal="center" vertical="center"/>
      <protection/>
    </xf>
    <xf numFmtId="41" fontId="64" fillId="0" borderId="20" xfId="691" applyNumberFormat="1" applyFont="1" applyFill="1" applyBorder="1" applyAlignment="1">
      <alignment vertical="center"/>
      <protection/>
    </xf>
    <xf numFmtId="41" fontId="64" fillId="0" borderId="6" xfId="691" applyNumberFormat="1" applyFont="1" applyFill="1" applyBorder="1" applyAlignment="1">
      <alignment vertical="center"/>
      <protection/>
    </xf>
    <xf numFmtId="0" fontId="64" fillId="0" borderId="20" xfId="691" applyNumberFormat="1" applyFont="1" applyFill="1" applyBorder="1" applyAlignment="1">
      <alignment horizontal="right" vertical="center"/>
      <protection/>
    </xf>
    <xf numFmtId="41" fontId="64" fillId="0" borderId="0" xfId="691" applyNumberFormat="1" applyFont="1" applyFill="1" applyBorder="1" applyAlignment="1">
      <alignment vertical="center"/>
      <protection/>
    </xf>
    <xf numFmtId="41" fontId="64" fillId="0" borderId="0" xfId="691" applyNumberFormat="1" applyFont="1" applyFill="1" applyBorder="1" applyAlignment="1">
      <alignment horizontal="right" vertical="center"/>
      <protection/>
    </xf>
    <xf numFmtId="191" fontId="64" fillId="0" borderId="0" xfId="692" applyNumberFormat="1" applyFont="1" applyFill="1" applyBorder="1" applyAlignment="1">
      <alignment vertical="center"/>
      <protection/>
    </xf>
    <xf numFmtId="191" fontId="64" fillId="0" borderId="0" xfId="692" applyNumberFormat="1" applyFont="1" applyFill="1" applyBorder="1" applyAlignment="1">
      <alignment horizontal="center" vertical="center"/>
      <protection/>
    </xf>
    <xf numFmtId="191" fontId="64" fillId="0" borderId="0" xfId="691" applyNumberFormat="1" applyFont="1" applyFill="1" applyBorder="1" applyAlignment="1">
      <alignment vertical="center"/>
      <protection/>
    </xf>
    <xf numFmtId="191" fontId="64" fillId="0" borderId="0" xfId="691" applyNumberFormat="1" applyFont="1" applyFill="1" applyAlignment="1">
      <alignment vertical="center"/>
      <protection/>
    </xf>
    <xf numFmtId="191" fontId="62" fillId="0" borderId="0" xfId="691" applyNumberFormat="1" applyFont="1" applyFill="1" applyBorder="1" applyAlignment="1">
      <alignment vertical="center"/>
      <protection/>
    </xf>
    <xf numFmtId="191" fontId="62" fillId="0" borderId="0" xfId="691" applyNumberFormat="1" applyFont="1" applyFill="1" applyAlignment="1">
      <alignment vertical="center"/>
      <protection/>
    </xf>
    <xf numFmtId="0" fontId="71" fillId="0" borderId="0" xfId="694" applyNumberFormat="1" applyFont="1" applyFill="1" applyAlignment="1">
      <alignment horizontal="center" vertical="center"/>
    </xf>
    <xf numFmtId="191" fontId="74" fillId="0" borderId="0" xfId="692" applyNumberFormat="1" applyFont="1" applyFill="1" applyBorder="1" applyAlignment="1">
      <alignment horizontal="centerContinuous" vertical="center"/>
      <protection/>
    </xf>
    <xf numFmtId="191" fontId="64" fillId="0" borderId="0" xfId="692" applyNumberFormat="1" applyFont="1" applyFill="1" applyAlignment="1">
      <alignment horizontal="center" vertical="center"/>
      <protection/>
    </xf>
    <xf numFmtId="182" fontId="68" fillId="0" borderId="0" xfId="692" applyNumberFormat="1" applyFont="1" applyFill="1" applyBorder="1" applyAlignment="1">
      <alignment horizontal="center" vertical="center"/>
      <protection/>
    </xf>
    <xf numFmtId="182" fontId="64" fillId="0" borderId="0" xfId="692" applyNumberFormat="1" applyFont="1" applyFill="1" applyBorder="1" applyAlignment="1">
      <alignment horizontal="center" vertical="center"/>
      <protection/>
    </xf>
    <xf numFmtId="191" fontId="68" fillId="0" borderId="0" xfId="691" applyNumberFormat="1" applyFont="1" applyFill="1" applyBorder="1" applyAlignment="1">
      <alignment vertical="center"/>
      <protection/>
    </xf>
    <xf numFmtId="191" fontId="68" fillId="0" borderId="0" xfId="691" applyNumberFormat="1" applyFont="1" applyFill="1" applyAlignment="1">
      <alignment vertical="center"/>
      <protection/>
    </xf>
    <xf numFmtId="182" fontId="62" fillId="0" borderId="0" xfId="691" applyNumberFormat="1" applyFont="1" applyFill="1" applyBorder="1" applyAlignment="1">
      <alignment horizontal="center" vertical="center"/>
      <protection/>
    </xf>
    <xf numFmtId="182" fontId="68" fillId="0" borderId="0" xfId="691" applyNumberFormat="1" applyFont="1" applyFill="1" applyBorder="1" applyAlignment="1">
      <alignment horizontal="center" vertical="center"/>
      <protection/>
    </xf>
    <xf numFmtId="182" fontId="68" fillId="0" borderId="0" xfId="691" applyNumberFormat="1" applyFont="1" applyFill="1" applyAlignment="1">
      <alignment horizontal="center" vertical="center"/>
      <protection/>
    </xf>
    <xf numFmtId="182" fontId="74" fillId="0" borderId="0" xfId="692" applyNumberFormat="1" applyFont="1" applyFill="1" applyAlignment="1">
      <alignment horizontal="center" vertical="center" shrinkToFit="1"/>
      <protection/>
    </xf>
    <xf numFmtId="182" fontId="68" fillId="0" borderId="0" xfId="692" applyNumberFormat="1" applyFont="1" applyFill="1" applyAlignment="1">
      <alignment horizontal="center" vertical="center"/>
      <protection/>
    </xf>
    <xf numFmtId="182" fontId="64" fillId="0" borderId="0" xfId="692" applyNumberFormat="1" applyFont="1" applyFill="1" applyAlignment="1">
      <alignment horizontal="center" vertical="center"/>
      <protection/>
    </xf>
    <xf numFmtId="191" fontId="74" fillId="0" borderId="0" xfId="692" applyNumberFormat="1" applyFont="1" applyFill="1" applyAlignment="1">
      <alignment horizontal="centerContinuous" vertical="center" shrinkToFit="1"/>
      <protection/>
    </xf>
    <xf numFmtId="182" fontId="68" fillId="0" borderId="21" xfId="692" applyNumberFormat="1" applyFont="1" applyFill="1" applyBorder="1" applyAlignment="1">
      <alignment horizontal="center" vertical="center" shrinkToFit="1"/>
      <protection/>
    </xf>
    <xf numFmtId="182" fontId="68" fillId="0" borderId="2" xfId="692" applyNumberFormat="1" applyFont="1" applyFill="1" applyBorder="1" applyAlignment="1">
      <alignment horizontal="center" vertical="center" shrinkToFit="1"/>
      <protection/>
    </xf>
    <xf numFmtId="182" fontId="64" fillId="0" borderId="2" xfId="692" applyNumberFormat="1" applyFont="1" applyFill="1" applyBorder="1" applyAlignment="1">
      <alignment horizontal="center" vertical="center" shrinkToFit="1"/>
      <protection/>
    </xf>
    <xf numFmtId="182" fontId="80" fillId="0" borderId="2" xfId="692" applyNumberFormat="1" applyFont="1" applyFill="1" applyBorder="1" applyAlignment="1">
      <alignment horizontal="center" vertical="center" shrinkToFit="1"/>
      <protection/>
    </xf>
    <xf numFmtId="182" fontId="64" fillId="0" borderId="20" xfId="692" applyNumberFormat="1" applyFont="1" applyFill="1" applyBorder="1" applyAlignment="1">
      <alignment horizontal="center" vertical="center" shrinkToFit="1"/>
      <protection/>
    </xf>
    <xf numFmtId="182" fontId="62" fillId="0" borderId="0" xfId="691" applyNumberFormat="1" applyFont="1" applyFill="1" applyAlignment="1">
      <alignment horizontal="center" vertical="center"/>
      <protection/>
    </xf>
    <xf numFmtId="182" fontId="74" fillId="0" borderId="0" xfId="692" applyNumberFormat="1" applyFont="1" applyFill="1" applyBorder="1" applyAlignment="1">
      <alignment horizontal="center" vertical="center"/>
      <protection/>
    </xf>
    <xf numFmtId="182" fontId="64" fillId="0" borderId="2" xfId="692" applyNumberFormat="1" applyFont="1" applyFill="1" applyBorder="1" applyAlignment="1">
      <alignment horizontal="right" vertical="center"/>
      <protection/>
    </xf>
    <xf numFmtId="182" fontId="68" fillId="0" borderId="20" xfId="692" applyNumberFormat="1" applyFont="1" applyFill="1" applyBorder="1" applyAlignment="1">
      <alignment horizontal="center" vertical="center" shrinkToFit="1"/>
      <protection/>
    </xf>
    <xf numFmtId="182" fontId="74" fillId="0" borderId="0" xfId="692" applyNumberFormat="1" applyFont="1" applyFill="1" applyAlignment="1">
      <alignment horizontal="center" vertical="center"/>
      <protection/>
    </xf>
    <xf numFmtId="182" fontId="81" fillId="0" borderId="0" xfId="692" applyNumberFormat="1" applyFont="1" applyFill="1" applyAlignment="1">
      <alignment horizontal="center" vertical="center" shrinkToFit="1"/>
      <protection/>
    </xf>
    <xf numFmtId="182" fontId="64" fillId="0" borderId="0" xfId="692" applyNumberFormat="1" applyFont="1" applyFill="1" applyBorder="1" applyAlignment="1">
      <alignment horizontal="right" vertical="center"/>
      <protection/>
    </xf>
    <xf numFmtId="182" fontId="64" fillId="0" borderId="21" xfId="692" applyNumberFormat="1" applyFont="1" applyFill="1" applyBorder="1" applyAlignment="1">
      <alignment horizontal="center" vertical="center" shrinkToFit="1"/>
      <protection/>
    </xf>
    <xf numFmtId="182" fontId="73" fillId="0" borderId="0" xfId="692" applyNumberFormat="1" applyFont="1" applyFill="1" applyAlignment="1">
      <alignment horizontal="center" vertical="center" shrinkToFit="1"/>
      <protection/>
    </xf>
    <xf numFmtId="2" fontId="62" fillId="0" borderId="0" xfId="691" applyNumberFormat="1" applyFont="1" applyFill="1" applyAlignment="1">
      <alignment vertical="center"/>
      <protection/>
    </xf>
    <xf numFmtId="2" fontId="64" fillId="0" borderId="0" xfId="691" applyNumberFormat="1" applyFont="1" applyFill="1" applyBorder="1" applyAlignment="1">
      <alignment vertical="center"/>
      <protection/>
    </xf>
    <xf numFmtId="2" fontId="64" fillId="0" borderId="0" xfId="691" applyNumberFormat="1" applyFont="1" applyFill="1" applyAlignment="1">
      <alignment vertical="center"/>
      <protection/>
    </xf>
    <xf numFmtId="0" fontId="71" fillId="0" borderId="0" xfId="694" applyNumberFormat="1" applyFont="1" applyFill="1" applyAlignment="1">
      <alignment vertical="center"/>
    </xf>
    <xf numFmtId="0" fontId="64" fillId="0" borderId="0" xfId="694" applyNumberFormat="1" applyFont="1" applyFill="1" applyAlignment="1">
      <alignment vertical="center"/>
    </xf>
    <xf numFmtId="0" fontId="64" fillId="0" borderId="0" xfId="694" applyNumberFormat="1" applyFont="1" applyFill="1" applyAlignment="1">
      <alignment horizontal="right" vertical="center"/>
    </xf>
    <xf numFmtId="0" fontId="71" fillId="0" borderId="0" xfId="694" applyNumberFormat="1" applyFont="1" applyFill="1" applyBorder="1" applyAlignment="1">
      <alignment vertical="center"/>
    </xf>
    <xf numFmtId="0" fontId="64" fillId="0" borderId="0" xfId="694" applyNumberFormat="1" applyFont="1" applyFill="1" applyBorder="1" applyAlignment="1">
      <alignment vertical="center"/>
    </xf>
    <xf numFmtId="0" fontId="71" fillId="0" borderId="0" xfId="694" applyNumberFormat="1" applyFont="1" applyFill="1" applyBorder="1" applyAlignment="1">
      <alignment horizontal="center" vertical="center"/>
    </xf>
    <xf numFmtId="0" fontId="67" fillId="0" borderId="0" xfId="694" applyNumberFormat="1" applyFont="1" applyFill="1" applyBorder="1" applyAlignment="1">
      <alignment vertical="center"/>
    </xf>
    <xf numFmtId="0" fontId="64" fillId="0" borderId="0" xfId="694" applyNumberFormat="1" applyFont="1" applyFill="1" applyAlignment="1">
      <alignment horizontal="left" vertical="center"/>
    </xf>
    <xf numFmtId="0" fontId="64" fillId="0" borderId="0" xfId="694" applyNumberFormat="1" applyFont="1" applyFill="1" applyAlignment="1">
      <alignment horizontal="center" vertical="center"/>
    </xf>
    <xf numFmtId="0" fontId="62" fillId="0" borderId="0" xfId="696" applyNumberFormat="1" applyFont="1" applyBorder="1" applyAlignment="1">
      <alignment horizontal="left" vertical="center"/>
      <protection/>
    </xf>
    <xf numFmtId="0" fontId="62" fillId="0" borderId="0" xfId="696" applyNumberFormat="1" applyFont="1" applyAlignment="1">
      <alignment vertical="center"/>
      <protection/>
    </xf>
    <xf numFmtId="188" fontId="62" fillId="0" borderId="0" xfId="696" applyNumberFormat="1" applyFont="1" applyAlignment="1">
      <alignment horizontal="right" vertical="center"/>
      <protection/>
    </xf>
    <xf numFmtId="207" fontId="62" fillId="0" borderId="0" xfId="696" applyNumberFormat="1" applyFont="1" applyAlignment="1">
      <alignment horizontal="right" vertical="center"/>
      <protection/>
    </xf>
    <xf numFmtId="188" fontId="62" fillId="0" borderId="0" xfId="696" applyNumberFormat="1" applyFont="1" applyAlignment="1">
      <alignment vertical="center"/>
      <protection/>
    </xf>
    <xf numFmtId="177" fontId="62" fillId="0" borderId="0" xfId="696" applyNumberFormat="1" applyFont="1" applyAlignment="1">
      <alignment horizontal="right" vertical="center"/>
      <protection/>
    </xf>
    <xf numFmtId="3" fontId="62" fillId="0" borderId="0" xfId="696" applyNumberFormat="1" applyFont="1" applyAlignment="1">
      <alignment vertical="center"/>
      <protection/>
    </xf>
    <xf numFmtId="194" fontId="62" fillId="0" borderId="0" xfId="696" applyNumberFormat="1" applyFont="1" applyAlignment="1">
      <alignment horizontal="right" vertical="center"/>
      <protection/>
    </xf>
    <xf numFmtId="194" fontId="62" fillId="0" borderId="0" xfId="696" applyNumberFormat="1" applyFont="1" applyAlignment="1">
      <alignment vertical="center"/>
      <protection/>
    </xf>
    <xf numFmtId="184" fontId="62" fillId="0" borderId="0" xfId="696" applyNumberFormat="1" applyFont="1" applyAlignment="1">
      <alignment horizontal="center" vertical="center"/>
      <protection/>
    </xf>
    <xf numFmtId="192" fontId="62" fillId="0" borderId="0" xfId="696" applyNumberFormat="1" applyFont="1" applyAlignment="1">
      <alignment horizontal="center" vertical="center"/>
      <protection/>
    </xf>
    <xf numFmtId="193" fontId="62" fillId="0" borderId="0" xfId="696" applyNumberFormat="1" applyFont="1" applyAlignment="1">
      <alignment vertical="center"/>
      <protection/>
    </xf>
    <xf numFmtId="0" fontId="62" fillId="0" borderId="0" xfId="696" applyNumberFormat="1" applyFont="1" applyBorder="1" applyAlignment="1">
      <alignment horizontal="right" vertical="center"/>
      <protection/>
    </xf>
    <xf numFmtId="0" fontId="62" fillId="0" borderId="0" xfId="696" applyNumberFormat="1" applyFont="1" applyBorder="1" applyAlignment="1">
      <alignment vertical="center"/>
      <protection/>
    </xf>
    <xf numFmtId="0" fontId="64" fillId="0" borderId="0" xfId="696" applyNumberFormat="1" applyFont="1" applyBorder="1" applyAlignment="1">
      <alignment horizontal="left" vertical="center"/>
      <protection/>
    </xf>
    <xf numFmtId="0" fontId="64" fillId="0" borderId="0" xfId="696" applyNumberFormat="1" applyFont="1" applyAlignment="1">
      <alignment vertical="center"/>
      <protection/>
    </xf>
    <xf numFmtId="188" fontId="64" fillId="0" borderId="0" xfId="696" applyNumberFormat="1" applyFont="1" applyAlignment="1">
      <alignment horizontal="right" vertical="center"/>
      <protection/>
    </xf>
    <xf numFmtId="207" fontId="64" fillId="0" borderId="0" xfId="696" applyNumberFormat="1" applyFont="1" applyAlignment="1">
      <alignment horizontal="right" vertical="center"/>
      <protection/>
    </xf>
    <xf numFmtId="188" fontId="64" fillId="0" borderId="0" xfId="696" applyNumberFormat="1" applyFont="1" applyAlignment="1">
      <alignment vertical="center"/>
      <protection/>
    </xf>
    <xf numFmtId="177" fontId="64" fillId="0" borderId="0" xfId="696" applyNumberFormat="1" applyFont="1" applyAlignment="1">
      <alignment horizontal="right" vertical="center"/>
      <protection/>
    </xf>
    <xf numFmtId="3" fontId="64" fillId="0" borderId="0" xfId="696" applyNumberFormat="1" applyFont="1" applyAlignment="1">
      <alignment vertical="center"/>
      <protection/>
    </xf>
    <xf numFmtId="194" fontId="64" fillId="0" borderId="0" xfId="696" applyNumberFormat="1" applyFont="1" applyAlignment="1">
      <alignment horizontal="right" vertical="center"/>
      <protection/>
    </xf>
    <xf numFmtId="194" fontId="64" fillId="0" borderId="0" xfId="696" applyNumberFormat="1" applyFont="1" applyAlignment="1">
      <alignment vertical="center"/>
      <protection/>
    </xf>
    <xf numFmtId="184" fontId="64" fillId="0" borderId="0" xfId="696" applyNumberFormat="1" applyFont="1" applyAlignment="1">
      <alignment horizontal="center" vertical="center"/>
      <protection/>
    </xf>
    <xf numFmtId="192" fontId="64" fillId="0" borderId="0" xfId="696" applyNumberFormat="1" applyFont="1" applyAlignment="1">
      <alignment horizontal="center" vertical="center"/>
      <protection/>
    </xf>
    <xf numFmtId="193" fontId="64" fillId="0" borderId="0" xfId="696" applyNumberFormat="1" applyFont="1" applyAlignment="1">
      <alignment vertical="center"/>
      <protection/>
    </xf>
    <xf numFmtId="0" fontId="64" fillId="0" borderId="0" xfId="696" applyNumberFormat="1" applyFont="1" applyBorder="1" applyAlignment="1">
      <alignment horizontal="right" vertical="center"/>
      <protection/>
    </xf>
    <xf numFmtId="0" fontId="64" fillId="0" borderId="0" xfId="696" applyNumberFormat="1" applyFont="1" applyBorder="1" applyAlignment="1">
      <alignment vertical="center"/>
      <protection/>
    </xf>
    <xf numFmtId="0" fontId="67" fillId="0" borderId="0" xfId="696" applyNumberFormat="1" applyFont="1" applyBorder="1" applyAlignment="1">
      <alignment horizontal="center" vertical="center"/>
      <protection/>
    </xf>
    <xf numFmtId="207" fontId="67" fillId="0" borderId="0" xfId="696" applyNumberFormat="1" applyFont="1" applyBorder="1" applyAlignment="1">
      <alignment horizontal="center" vertical="center"/>
      <protection/>
    </xf>
    <xf numFmtId="194" fontId="67" fillId="0" borderId="0" xfId="696" applyNumberFormat="1" applyFont="1" applyBorder="1" applyAlignment="1">
      <alignment horizontal="center" vertical="center"/>
      <protection/>
    </xf>
    <xf numFmtId="0" fontId="67" fillId="0" borderId="0" xfId="696" applyNumberFormat="1" applyFont="1" applyAlignment="1">
      <alignment horizontal="center" vertical="center"/>
      <protection/>
    </xf>
    <xf numFmtId="194" fontId="67" fillId="0" borderId="0" xfId="696" applyNumberFormat="1" applyFont="1" applyAlignment="1">
      <alignment horizontal="center" vertical="center"/>
      <protection/>
    </xf>
    <xf numFmtId="184" fontId="67" fillId="0" borderId="0" xfId="696" applyNumberFormat="1" applyFont="1" applyAlignment="1">
      <alignment horizontal="center" vertical="center"/>
      <protection/>
    </xf>
    <xf numFmtId="192" fontId="67" fillId="0" borderId="0" xfId="696" applyNumberFormat="1" applyFont="1" applyAlignment="1">
      <alignment horizontal="center" vertical="center"/>
      <protection/>
    </xf>
    <xf numFmtId="193" fontId="67" fillId="0" borderId="0" xfId="696" applyNumberFormat="1" applyFont="1" applyAlignment="1">
      <alignment horizontal="center" vertical="center"/>
      <protection/>
    </xf>
    <xf numFmtId="0" fontId="67" fillId="0" borderId="0" xfId="696" applyNumberFormat="1" applyFont="1" applyBorder="1" applyAlignment="1">
      <alignment vertical="center"/>
      <protection/>
    </xf>
    <xf numFmtId="188" fontId="64" fillId="0" borderId="0" xfId="696" applyNumberFormat="1" applyFont="1" applyBorder="1" applyAlignment="1">
      <alignment horizontal="right" vertical="center"/>
      <protection/>
    </xf>
    <xf numFmtId="207" fontId="64" fillId="0" borderId="0" xfId="696" applyNumberFormat="1" applyFont="1" applyBorder="1" applyAlignment="1">
      <alignment horizontal="right" vertical="center"/>
      <protection/>
    </xf>
    <xf numFmtId="188" fontId="64" fillId="0" borderId="0" xfId="696" applyNumberFormat="1" applyFont="1" applyBorder="1" applyAlignment="1">
      <alignment vertical="center"/>
      <protection/>
    </xf>
    <xf numFmtId="177" fontId="64" fillId="0" borderId="0" xfId="696" applyNumberFormat="1" applyFont="1" applyBorder="1" applyAlignment="1">
      <alignment horizontal="right" vertical="center"/>
      <protection/>
    </xf>
    <xf numFmtId="3" fontId="64" fillId="0" borderId="0" xfId="696" applyNumberFormat="1" applyFont="1" applyBorder="1" applyAlignment="1">
      <alignment vertical="center"/>
      <protection/>
    </xf>
    <xf numFmtId="194" fontId="64" fillId="0" borderId="0" xfId="696" applyNumberFormat="1" applyFont="1" applyBorder="1" applyAlignment="1">
      <alignment horizontal="right" vertical="center"/>
      <protection/>
    </xf>
    <xf numFmtId="194" fontId="64" fillId="0" borderId="0" xfId="696" applyNumberFormat="1" applyFont="1" applyBorder="1" applyAlignment="1">
      <alignment vertical="center"/>
      <protection/>
    </xf>
    <xf numFmtId="184" fontId="64" fillId="0" borderId="0" xfId="696" applyNumberFormat="1" applyFont="1" applyBorder="1" applyAlignment="1">
      <alignment horizontal="center" vertical="center"/>
      <protection/>
    </xf>
    <xf numFmtId="192" fontId="64" fillId="0" borderId="0" xfId="696" applyNumberFormat="1" applyFont="1" applyBorder="1" applyAlignment="1">
      <alignment horizontal="center" vertical="center"/>
      <protection/>
    </xf>
    <xf numFmtId="193" fontId="64" fillId="0" borderId="0" xfId="696" applyNumberFormat="1" applyFont="1" applyBorder="1" applyAlignment="1">
      <alignment vertical="center"/>
      <protection/>
    </xf>
    <xf numFmtId="0" fontId="64" fillId="0" borderId="0" xfId="696" applyNumberFormat="1" applyFont="1" applyBorder="1" applyAlignment="1">
      <alignment horizontal="center" vertical="center"/>
      <protection/>
    </xf>
    <xf numFmtId="0" fontId="71" fillId="0" borderId="0" xfId="696" applyNumberFormat="1" applyFont="1" applyBorder="1" applyAlignment="1">
      <alignment vertical="center"/>
      <protection/>
    </xf>
    <xf numFmtId="0" fontId="71" fillId="0" borderId="0" xfId="696" applyNumberFormat="1" applyFont="1" applyFill="1" applyBorder="1" applyAlignment="1">
      <alignment vertical="center"/>
      <protection/>
    </xf>
    <xf numFmtId="0" fontId="64" fillId="0" borderId="0" xfId="698" applyNumberFormat="1" applyFont="1" applyBorder="1" applyAlignment="1">
      <alignment vertical="center"/>
      <protection/>
    </xf>
    <xf numFmtId="188" fontId="71" fillId="0" borderId="0" xfId="696" applyNumberFormat="1" applyFont="1" applyAlignment="1">
      <alignment horizontal="right" vertical="center"/>
      <protection/>
    </xf>
    <xf numFmtId="207" fontId="71" fillId="0" borderId="0" xfId="696" applyNumberFormat="1" applyFont="1" applyAlignment="1">
      <alignment horizontal="right" vertical="center"/>
      <protection/>
    </xf>
    <xf numFmtId="177" fontId="71" fillId="0" borderId="0" xfId="696" applyNumberFormat="1" applyFont="1" applyAlignment="1">
      <alignment horizontal="right" vertical="center"/>
      <protection/>
    </xf>
    <xf numFmtId="3" fontId="71" fillId="0" borderId="0" xfId="696" applyNumberFormat="1" applyFont="1" applyAlignment="1">
      <alignment horizontal="right" vertical="center"/>
      <protection/>
    </xf>
    <xf numFmtId="194" fontId="64" fillId="0" borderId="0" xfId="696" applyNumberFormat="1" applyFont="1" applyBorder="1" applyAlignment="1">
      <alignment horizontal="left" vertical="center"/>
      <protection/>
    </xf>
    <xf numFmtId="0" fontId="71" fillId="0" borderId="0" xfId="696" applyNumberFormat="1" applyFont="1" applyAlignment="1">
      <alignment vertical="center"/>
      <protection/>
    </xf>
    <xf numFmtId="194" fontId="71" fillId="0" borderId="0" xfId="696" applyNumberFormat="1" applyFont="1" applyAlignment="1">
      <alignment horizontal="right" vertical="center"/>
      <protection/>
    </xf>
    <xf numFmtId="184" fontId="71" fillId="0" borderId="0" xfId="696" applyNumberFormat="1" applyFont="1" applyAlignment="1">
      <alignment horizontal="center" vertical="center"/>
      <protection/>
    </xf>
    <xf numFmtId="192" fontId="71" fillId="0" borderId="0" xfId="696" applyNumberFormat="1" applyFont="1" applyAlignment="1">
      <alignment horizontal="center" vertical="center"/>
      <protection/>
    </xf>
    <xf numFmtId="193" fontId="71" fillId="0" borderId="0" xfId="696" applyNumberFormat="1" applyFont="1" applyAlignment="1">
      <alignment horizontal="right" vertical="center"/>
      <protection/>
    </xf>
    <xf numFmtId="49" fontId="64" fillId="0" borderId="0" xfId="696" applyNumberFormat="1" applyFont="1" applyBorder="1" applyAlignment="1">
      <alignment horizontal="left" vertical="center"/>
      <protection/>
    </xf>
    <xf numFmtId="0" fontId="64" fillId="0" borderId="0" xfId="696" applyNumberFormat="1" applyFont="1" applyBorder="1" applyAlignment="1">
      <alignment horizontal="left" vertical="center" wrapText="1"/>
      <protection/>
    </xf>
    <xf numFmtId="0" fontId="64" fillId="0" borderId="0" xfId="696" applyNumberFormat="1" applyFont="1" applyBorder="1" applyAlignment="1">
      <alignment vertical="center" wrapText="1"/>
      <protection/>
    </xf>
    <xf numFmtId="194" fontId="64" fillId="0" borderId="0" xfId="696" applyNumberFormat="1" applyFont="1" applyBorder="1" applyAlignment="1">
      <alignment vertical="center" wrapText="1"/>
      <protection/>
    </xf>
    <xf numFmtId="0" fontId="71" fillId="0" borderId="0" xfId="696" applyNumberFormat="1" applyFont="1" applyAlignment="1">
      <alignment horizontal="right" vertical="center"/>
      <protection/>
    </xf>
    <xf numFmtId="3" fontId="71" fillId="0" borderId="0" xfId="696" applyNumberFormat="1" applyFont="1" applyAlignment="1">
      <alignment vertical="center"/>
      <protection/>
    </xf>
    <xf numFmtId="194" fontId="64" fillId="0" borderId="0" xfId="696" applyNumberFormat="1" applyFont="1" applyAlignment="1">
      <alignment horizontal="left" vertical="center"/>
      <protection/>
    </xf>
    <xf numFmtId="194" fontId="71" fillId="0" borderId="0" xfId="696" applyNumberFormat="1" applyFont="1" applyAlignment="1">
      <alignment vertical="center"/>
      <protection/>
    </xf>
    <xf numFmtId="193" fontId="71" fillId="0" borderId="0" xfId="696" applyNumberFormat="1" applyFont="1" applyAlignment="1">
      <alignment vertical="center"/>
      <protection/>
    </xf>
    <xf numFmtId="0" fontId="64" fillId="0" borderId="0" xfId="696" applyNumberFormat="1" applyFont="1" applyBorder="1" applyAlignment="1" quotePrefix="1">
      <alignment horizontal="center" vertical="center"/>
      <protection/>
    </xf>
    <xf numFmtId="177" fontId="71" fillId="0" borderId="0" xfId="696" applyNumberFormat="1" applyFont="1" applyAlignment="1">
      <alignment vertical="center"/>
      <protection/>
    </xf>
    <xf numFmtId="188" fontId="71" fillId="0" borderId="0" xfId="696" applyNumberFormat="1" applyFont="1" applyAlignment="1">
      <alignment vertical="center"/>
      <protection/>
    </xf>
    <xf numFmtId="0" fontId="65" fillId="0" borderId="0" xfId="696" applyNumberFormat="1" applyFont="1" applyBorder="1" applyAlignment="1">
      <alignment vertical="center"/>
      <protection/>
    </xf>
    <xf numFmtId="196" fontId="40" fillId="0" borderId="0" xfId="512" applyNumberFormat="1" applyFont="1" applyAlignment="1">
      <alignment horizontal="right" vertical="center"/>
    </xf>
    <xf numFmtId="196" fontId="39" fillId="0" borderId="0" xfId="512" applyNumberFormat="1" applyFont="1" applyAlignment="1">
      <alignment horizontal="right" vertical="center"/>
    </xf>
    <xf numFmtId="196" fontId="39" fillId="0" borderId="0" xfId="696" applyNumberFormat="1" applyFont="1" applyBorder="1" applyAlignment="1">
      <alignment horizontal="left" vertical="center"/>
      <protection/>
    </xf>
    <xf numFmtId="196" fontId="39" fillId="0" borderId="0" xfId="512" applyNumberFormat="1" applyFont="1" applyBorder="1" applyAlignment="1">
      <alignment horizontal="right" vertical="center"/>
    </xf>
    <xf numFmtId="196" fontId="46" fillId="0" borderId="0" xfId="512" applyNumberFormat="1" applyFont="1" applyAlignment="1">
      <alignment horizontal="right" vertical="center"/>
    </xf>
    <xf numFmtId="196" fontId="5" fillId="0" borderId="0" xfId="512" applyNumberFormat="1" applyFont="1" applyAlignment="1">
      <alignment horizontal="right" vertical="center"/>
    </xf>
    <xf numFmtId="196" fontId="40" fillId="0" borderId="0" xfId="512" applyNumberFormat="1" applyFont="1" applyAlignment="1">
      <alignment horizontal="center" vertical="center"/>
    </xf>
    <xf numFmtId="196" fontId="39" fillId="0" borderId="0" xfId="512" applyNumberFormat="1" applyFont="1" applyAlignment="1">
      <alignment horizontal="center" vertical="center"/>
    </xf>
    <xf numFmtId="196" fontId="39" fillId="0" borderId="0" xfId="512" applyNumberFormat="1" applyFont="1" applyBorder="1" applyAlignment="1">
      <alignment horizontal="center" vertical="center"/>
    </xf>
    <xf numFmtId="196" fontId="46" fillId="0" borderId="0" xfId="512" applyNumberFormat="1" applyFont="1" applyAlignment="1">
      <alignment horizontal="center" vertical="center"/>
    </xf>
    <xf numFmtId="196" fontId="49" fillId="0" borderId="0" xfId="512" applyNumberFormat="1" applyFont="1" applyAlignment="1">
      <alignment horizontal="center" vertical="center"/>
    </xf>
    <xf numFmtId="196" fontId="48" fillId="0" borderId="0" xfId="512" applyNumberFormat="1" applyFont="1" applyAlignment="1">
      <alignment horizontal="center" vertical="center"/>
    </xf>
    <xf numFmtId="196" fontId="48" fillId="0" borderId="0" xfId="696" applyNumberFormat="1" applyFont="1" applyBorder="1" applyAlignment="1">
      <alignment horizontal="left" vertical="center"/>
      <protection/>
    </xf>
    <xf numFmtId="196" fontId="48" fillId="0" borderId="0" xfId="512" applyNumberFormat="1" applyFont="1" applyBorder="1" applyAlignment="1">
      <alignment horizontal="center" vertical="center"/>
    </xf>
    <xf numFmtId="196" fontId="5" fillId="0" borderId="0" xfId="512" applyNumberFormat="1" applyFont="1" applyAlignment="1">
      <alignment horizontal="center" vertical="center"/>
    </xf>
    <xf numFmtId="196" fontId="42" fillId="0" borderId="0" xfId="696" applyNumberFormat="1" applyFont="1" applyBorder="1" applyAlignment="1">
      <alignment vertical="center"/>
      <protection/>
    </xf>
    <xf numFmtId="0" fontId="62" fillId="0" borderId="0" xfId="691" applyFont="1" applyFill="1" applyBorder="1" applyAlignment="1">
      <alignment horizontal="left" vertical="center"/>
      <protection/>
    </xf>
    <xf numFmtId="0" fontId="62" fillId="0" borderId="0" xfId="691" applyFont="1" applyFill="1" applyBorder="1" applyAlignment="1">
      <alignment horizontal="right" vertical="center"/>
      <protection/>
    </xf>
    <xf numFmtId="0" fontId="62" fillId="0" borderId="0" xfId="691" applyFont="1" applyFill="1" applyBorder="1" applyAlignment="1">
      <alignment vertical="center"/>
      <protection/>
    </xf>
    <xf numFmtId="0" fontId="65" fillId="0" borderId="0" xfId="691" applyFont="1" applyFill="1" applyBorder="1" applyAlignment="1">
      <alignment horizontal="center" vertical="center"/>
      <protection/>
    </xf>
    <xf numFmtId="0" fontId="81" fillId="0" borderId="0" xfId="691" applyFont="1" applyFill="1" applyBorder="1" applyAlignment="1">
      <alignment horizontal="left" vertical="center"/>
      <protection/>
    </xf>
    <xf numFmtId="0" fontId="67" fillId="0" borderId="0" xfId="691" applyFont="1" applyFill="1" applyBorder="1" applyAlignment="1">
      <alignment horizontal="center" vertical="center"/>
      <protection/>
    </xf>
    <xf numFmtId="0" fontId="67" fillId="0" borderId="0" xfId="691" applyFont="1" applyFill="1" applyAlignment="1">
      <alignment horizontal="center" vertical="center"/>
      <protection/>
    </xf>
    <xf numFmtId="0" fontId="67" fillId="0" borderId="0" xfId="691" applyFont="1" applyFill="1" applyBorder="1" applyAlignment="1">
      <alignment vertical="center"/>
      <protection/>
    </xf>
    <xf numFmtId="0" fontId="64" fillId="0" borderId="0" xfId="691" applyFont="1" applyFill="1" applyBorder="1" applyAlignment="1">
      <alignment vertical="center"/>
      <protection/>
    </xf>
    <xf numFmtId="0" fontId="64" fillId="0" borderId="0" xfId="691" applyFont="1" applyFill="1" applyBorder="1" applyAlignment="1">
      <alignment horizontal="right" vertical="center"/>
      <protection/>
    </xf>
    <xf numFmtId="0" fontId="68" fillId="0" borderId="0" xfId="691" applyFont="1" applyFill="1" applyBorder="1" applyAlignment="1">
      <alignment vertical="center" shrinkToFit="1"/>
      <protection/>
    </xf>
    <xf numFmtId="0" fontId="45" fillId="0" borderId="0" xfId="691" applyFont="1" applyFill="1" applyBorder="1" applyAlignment="1">
      <alignment vertical="center"/>
      <protection/>
    </xf>
    <xf numFmtId="0" fontId="68" fillId="0" borderId="0" xfId="691" applyFont="1" applyFill="1" applyBorder="1" applyAlignment="1">
      <alignment vertical="center"/>
      <protection/>
    </xf>
    <xf numFmtId="0" fontId="68" fillId="0" borderId="22" xfId="691" applyFont="1" applyFill="1" applyBorder="1" applyAlignment="1">
      <alignment vertical="center"/>
      <protection/>
    </xf>
    <xf numFmtId="0" fontId="64" fillId="0" borderId="0" xfId="691" applyFont="1" applyFill="1" applyBorder="1" applyAlignment="1">
      <alignment horizontal="left" vertical="center"/>
      <protection/>
    </xf>
    <xf numFmtId="0" fontId="44" fillId="0" borderId="0" xfId="691" applyFont="1" applyFill="1" applyBorder="1" applyAlignment="1">
      <alignment vertical="center"/>
      <protection/>
    </xf>
    <xf numFmtId="0" fontId="62" fillId="0" borderId="0" xfId="691" applyFont="1" applyFill="1" applyAlignment="1">
      <alignment vertical="center"/>
      <protection/>
    </xf>
    <xf numFmtId="0" fontId="64" fillId="0" borderId="0" xfId="691" applyFont="1" applyFill="1" applyAlignment="1">
      <alignment vertical="center"/>
      <protection/>
    </xf>
    <xf numFmtId="0" fontId="65" fillId="0" borderId="0" xfId="691" applyFont="1" applyFill="1" applyBorder="1" applyAlignment="1">
      <alignment vertical="center"/>
      <protection/>
    </xf>
    <xf numFmtId="0" fontId="47" fillId="0" borderId="0" xfId="691" applyFont="1" applyFill="1" applyBorder="1" applyAlignment="1">
      <alignment vertical="center"/>
      <protection/>
    </xf>
    <xf numFmtId="41" fontId="44" fillId="0" borderId="0" xfId="691" applyNumberFormat="1" applyFont="1" applyFill="1" applyBorder="1" applyAlignment="1">
      <alignment vertical="center"/>
      <protection/>
    </xf>
    <xf numFmtId="41" fontId="48" fillId="0" borderId="6" xfId="691" applyNumberFormat="1" applyFont="1" applyFill="1" applyBorder="1" applyAlignment="1">
      <alignment vertical="center"/>
      <protection/>
    </xf>
    <xf numFmtId="0" fontId="65" fillId="0" borderId="0" xfId="692" applyFont="1" applyFill="1" applyBorder="1" applyAlignment="1">
      <alignment horizontal="centerContinuous" vertical="center"/>
      <protection/>
    </xf>
    <xf numFmtId="0" fontId="74" fillId="0" borderId="0" xfId="692" applyFont="1" applyFill="1" applyBorder="1" applyAlignment="1">
      <alignment horizontal="centerContinuous" vertical="center"/>
      <protection/>
    </xf>
    <xf numFmtId="0" fontId="74" fillId="0" borderId="0" xfId="692" applyFont="1" applyFill="1" applyAlignment="1">
      <alignment horizontal="centerContinuous" vertical="center" shrinkToFit="1"/>
      <protection/>
    </xf>
    <xf numFmtId="0" fontId="80" fillId="0" borderId="0" xfId="692" applyFont="1" applyFill="1" applyAlignment="1">
      <alignment horizontal="centerContinuous" vertical="center" shrinkToFit="1"/>
      <protection/>
    </xf>
    <xf numFmtId="0" fontId="74" fillId="0" borderId="0" xfId="692" applyFont="1" applyFill="1" applyBorder="1" applyAlignment="1">
      <alignment vertical="center"/>
      <protection/>
    </xf>
    <xf numFmtId="0" fontId="64" fillId="0" borderId="0" xfId="691" applyFont="1" applyFill="1" applyAlignment="1">
      <alignment horizontal="center" vertical="center"/>
      <protection/>
    </xf>
    <xf numFmtId="0" fontId="64" fillId="0" borderId="0" xfId="692" applyFont="1" applyFill="1" applyBorder="1" applyAlignment="1">
      <alignment vertical="center"/>
      <protection/>
    </xf>
    <xf numFmtId="0" fontId="64" fillId="0" borderId="0" xfId="692" applyFont="1" applyFill="1" applyBorder="1" applyAlignment="1">
      <alignment horizontal="center" vertical="center"/>
      <protection/>
    </xf>
    <xf numFmtId="0" fontId="64" fillId="0" borderId="0" xfId="692" applyFont="1" applyFill="1" applyAlignment="1">
      <alignment horizontal="center" vertical="center"/>
      <protection/>
    </xf>
    <xf numFmtId="0" fontId="64" fillId="0" borderId="0" xfId="692" applyFont="1" applyFill="1" applyBorder="1" applyAlignment="1">
      <alignment horizontal="right" vertical="center"/>
      <protection/>
    </xf>
    <xf numFmtId="0" fontId="64" fillId="0" borderId="2" xfId="692" applyFont="1" applyFill="1" applyBorder="1" applyAlignment="1">
      <alignment horizontal="right" vertical="center"/>
      <protection/>
    </xf>
    <xf numFmtId="0" fontId="68" fillId="0" borderId="0" xfId="700" applyFont="1" applyFill="1" applyBorder="1" applyAlignment="1">
      <alignment horizontal="center" vertical="center"/>
      <protection/>
    </xf>
    <xf numFmtId="0" fontId="68" fillId="0" borderId="0" xfId="692" applyFont="1" applyFill="1" applyBorder="1" applyAlignment="1">
      <alignment vertical="center"/>
      <protection/>
    </xf>
    <xf numFmtId="0" fontId="68" fillId="0" borderId="6" xfId="700" applyFont="1" applyFill="1" applyBorder="1" applyAlignment="1">
      <alignment horizontal="center" vertical="center"/>
      <protection/>
    </xf>
    <xf numFmtId="0" fontId="68" fillId="0" borderId="23" xfId="692" applyFont="1" applyFill="1" applyBorder="1" applyAlignment="1">
      <alignment vertical="center"/>
      <protection/>
    </xf>
    <xf numFmtId="0" fontId="74" fillId="0" borderId="0" xfId="692" applyFont="1" applyFill="1" applyBorder="1" applyAlignment="1">
      <alignment horizontal="center" vertical="center"/>
      <protection/>
    </xf>
    <xf numFmtId="0" fontId="80" fillId="0" borderId="0" xfId="692" applyFont="1" applyFill="1" applyBorder="1" applyAlignment="1">
      <alignment vertical="center"/>
      <protection/>
    </xf>
    <xf numFmtId="0" fontId="68" fillId="0" borderId="24" xfId="700" applyFont="1" applyFill="1" applyBorder="1" applyAlignment="1">
      <alignment horizontal="center" vertical="center"/>
      <protection/>
    </xf>
    <xf numFmtId="0" fontId="44" fillId="0" borderId="24" xfId="700" applyFont="1" applyFill="1" applyBorder="1" applyAlignment="1">
      <alignment horizontal="center" vertical="center"/>
      <protection/>
    </xf>
    <xf numFmtId="0" fontId="44" fillId="0" borderId="0" xfId="692" applyFont="1" applyFill="1" applyBorder="1" applyAlignment="1">
      <alignment vertical="center"/>
      <protection/>
    </xf>
    <xf numFmtId="0" fontId="68" fillId="0" borderId="24" xfId="700" applyFont="1" applyFill="1" applyBorder="1" applyAlignment="1" applyProtection="1">
      <alignment horizontal="center" vertical="center"/>
      <protection locked="0"/>
    </xf>
    <xf numFmtId="0" fontId="68" fillId="0" borderId="0" xfId="691" applyFont="1" applyFill="1" applyBorder="1" applyAlignment="1">
      <alignment horizontal="left" vertical="center"/>
      <protection/>
    </xf>
    <xf numFmtId="0" fontId="68" fillId="0" borderId="0" xfId="691" applyFont="1" applyFill="1" applyBorder="1" applyAlignment="1">
      <alignment horizontal="right" vertical="center"/>
      <protection/>
    </xf>
    <xf numFmtId="0" fontId="65" fillId="0" borderId="0" xfId="692" applyFont="1" applyFill="1" applyBorder="1" applyAlignment="1">
      <alignment vertical="center"/>
      <protection/>
    </xf>
    <xf numFmtId="0" fontId="72" fillId="0" borderId="0" xfId="692" applyFont="1" applyFill="1" applyBorder="1" applyAlignment="1">
      <alignment horizontal="center" vertical="center"/>
      <protection/>
    </xf>
    <xf numFmtId="182" fontId="72" fillId="0" borderId="0" xfId="692" applyNumberFormat="1" applyFont="1" applyFill="1" applyAlignment="1">
      <alignment horizontal="center" vertical="center" shrinkToFit="1"/>
      <protection/>
    </xf>
    <xf numFmtId="0" fontId="72" fillId="0" borderId="0" xfId="692" applyFont="1" applyFill="1" applyBorder="1" applyAlignment="1">
      <alignment vertical="center"/>
      <protection/>
    </xf>
    <xf numFmtId="0" fontId="68" fillId="0" borderId="0" xfId="692" applyFont="1" applyFill="1" applyBorder="1" applyAlignment="1">
      <alignment horizontal="center" vertical="center"/>
      <protection/>
    </xf>
    <xf numFmtId="0" fontId="68" fillId="0" borderId="2" xfId="692" applyFont="1" applyFill="1" applyBorder="1" applyAlignment="1">
      <alignment horizontal="right" vertical="center"/>
      <protection/>
    </xf>
    <xf numFmtId="0" fontId="68" fillId="0" borderId="0" xfId="0" applyFont="1" applyFill="1" applyBorder="1" applyAlignment="1">
      <alignment vertical="center"/>
    </xf>
    <xf numFmtId="0" fontId="68" fillId="0" borderId="0" xfId="0" applyFont="1" applyFill="1" applyAlignment="1">
      <alignment vertical="center"/>
    </xf>
    <xf numFmtId="0" fontId="68" fillId="0" borderId="0" xfId="0" applyFont="1" applyFill="1" applyBorder="1" applyAlignment="1">
      <alignment horizontal="center" vertical="center"/>
    </xf>
    <xf numFmtId="0" fontId="68" fillId="0" borderId="19" xfId="0" applyFont="1" applyFill="1" applyBorder="1" applyAlignment="1">
      <alignment horizontal="center" vertical="center"/>
    </xf>
    <xf numFmtId="0" fontId="68" fillId="0" borderId="25" xfId="700" applyFont="1" applyFill="1" applyBorder="1" applyAlignment="1">
      <alignment horizontal="center" vertical="center"/>
      <protection/>
    </xf>
    <xf numFmtId="0" fontId="44" fillId="0" borderId="0" xfId="700" applyFont="1" applyFill="1" applyBorder="1" applyAlignment="1">
      <alignment horizontal="center" vertical="center"/>
      <protection/>
    </xf>
    <xf numFmtId="0" fontId="47" fillId="0" borderId="0" xfId="692" applyFont="1" applyFill="1" applyBorder="1" applyAlignment="1">
      <alignment vertical="center"/>
      <protection/>
    </xf>
    <xf numFmtId="0" fontId="68" fillId="0" borderId="19" xfId="700" applyFont="1" applyFill="1" applyBorder="1" applyAlignment="1">
      <alignment horizontal="center" vertical="center"/>
      <protection/>
    </xf>
    <xf numFmtId="182" fontId="74" fillId="0" borderId="0" xfId="692" applyNumberFormat="1" applyFont="1" applyFill="1" applyBorder="1" applyAlignment="1">
      <alignment horizontal="center" vertical="center" shrinkToFit="1"/>
      <protection/>
    </xf>
    <xf numFmtId="0" fontId="90" fillId="0" borderId="0" xfId="692" applyFont="1" applyFill="1" applyBorder="1" applyAlignment="1">
      <alignment vertical="center"/>
      <protection/>
    </xf>
    <xf numFmtId="182" fontId="64" fillId="0" borderId="23" xfId="692" applyNumberFormat="1" applyFont="1" applyFill="1" applyBorder="1" applyAlignment="1">
      <alignment horizontal="center" vertical="center"/>
      <protection/>
    </xf>
    <xf numFmtId="0" fontId="68" fillId="0" borderId="24" xfId="692" applyFont="1" applyFill="1" applyBorder="1" applyAlignment="1">
      <alignment horizontal="center" vertical="center"/>
      <protection/>
    </xf>
    <xf numFmtId="0" fontId="73" fillId="0" borderId="0" xfId="692" applyFont="1" applyFill="1" applyBorder="1" applyAlignment="1">
      <alignment horizontal="center" vertical="center"/>
      <protection/>
    </xf>
    <xf numFmtId="0" fontId="73" fillId="0" borderId="0" xfId="692" applyFont="1" applyFill="1" applyBorder="1" applyAlignment="1">
      <alignment vertical="center"/>
      <protection/>
    </xf>
    <xf numFmtId="0" fontId="68" fillId="0" borderId="0" xfId="692" applyFont="1" applyFill="1" applyBorder="1" applyAlignment="1">
      <alignment horizontal="centerContinuous" vertical="center"/>
      <protection/>
    </xf>
    <xf numFmtId="0" fontId="67" fillId="0" borderId="0" xfId="692" applyFont="1" applyFill="1" applyBorder="1" applyAlignment="1">
      <alignment vertical="center"/>
      <protection/>
    </xf>
    <xf numFmtId="0" fontId="64" fillId="0" borderId="25" xfId="700" applyFont="1" applyFill="1" applyBorder="1" applyAlignment="1">
      <alignment horizontal="center" vertical="center"/>
      <protection/>
    </xf>
    <xf numFmtId="0" fontId="64" fillId="0" borderId="0" xfId="700" applyFont="1" applyFill="1" applyBorder="1" applyAlignment="1">
      <alignment horizontal="center" vertical="center"/>
      <protection/>
    </xf>
    <xf numFmtId="0" fontId="167" fillId="0" borderId="24" xfId="700" applyFont="1" applyFill="1" applyBorder="1" applyAlignment="1">
      <alignment horizontal="center" vertical="center"/>
      <protection/>
    </xf>
    <xf numFmtId="0" fontId="168" fillId="0" borderId="0" xfId="692" applyFont="1" applyFill="1" applyBorder="1" applyAlignment="1">
      <alignment vertical="center"/>
      <protection/>
    </xf>
    <xf numFmtId="0" fontId="68" fillId="0" borderId="2" xfId="505" applyFont="1" applyFill="1" applyBorder="1" applyAlignment="1">
      <alignment horizontal="center" shrinkToFit="1"/>
    </xf>
    <xf numFmtId="0" fontId="68" fillId="0" borderId="24" xfId="0" applyFont="1" applyFill="1" applyBorder="1" applyAlignment="1">
      <alignment horizontal="center" vertical="center"/>
    </xf>
    <xf numFmtId="0" fontId="64" fillId="0" borderId="0" xfId="692" applyFont="1" applyFill="1" applyAlignment="1">
      <alignment vertical="center"/>
      <protection/>
    </xf>
    <xf numFmtId="0" fontId="68" fillId="0" borderId="26" xfId="700" applyFont="1" applyFill="1" applyBorder="1" applyAlignment="1">
      <alignment horizontal="center" vertical="center"/>
      <protection/>
    </xf>
    <xf numFmtId="0" fontId="65" fillId="0" borderId="0" xfId="696" applyNumberFormat="1" applyFont="1" applyAlignment="1">
      <alignment vertical="center"/>
      <protection/>
    </xf>
    <xf numFmtId="49" fontId="51" fillId="0" borderId="0" xfId="691" applyNumberFormat="1" applyFont="1" applyBorder="1" applyAlignment="1">
      <alignment vertical="center"/>
      <protection/>
    </xf>
    <xf numFmtId="188" fontId="95" fillId="0" borderId="0" xfId="691" applyNumberFormat="1" applyFont="1" applyAlignment="1">
      <alignment horizontal="right" vertical="center"/>
      <protection/>
    </xf>
    <xf numFmtId="184" fontId="95" fillId="0" borderId="0" xfId="691" applyNumberFormat="1" applyFont="1" applyAlignment="1">
      <alignment horizontal="right" vertical="center"/>
      <protection/>
    </xf>
    <xf numFmtId="3" fontId="95" fillId="0" borderId="0" xfId="691" applyNumberFormat="1" applyFont="1" applyAlignment="1">
      <alignment horizontal="right" vertical="center"/>
      <protection/>
    </xf>
    <xf numFmtId="0" fontId="5" fillId="0" borderId="0" xfId="691" applyNumberFormat="1" applyFont="1" applyBorder="1" applyAlignment="1">
      <alignment vertical="center"/>
      <protection/>
    </xf>
    <xf numFmtId="0" fontId="69" fillId="0" borderId="19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69" fillId="0" borderId="25" xfId="700" applyFont="1" applyFill="1" applyBorder="1" applyAlignment="1">
      <alignment horizontal="center" vertical="center"/>
      <protection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68" fillId="0" borderId="0" xfId="686" applyNumberFormat="1" applyFont="1" applyFill="1" applyBorder="1" applyAlignment="1">
      <alignment vertical="center"/>
      <protection/>
    </xf>
    <xf numFmtId="182" fontId="72" fillId="0" borderId="2" xfId="692" applyNumberFormat="1" applyFont="1" applyFill="1" applyBorder="1" applyAlignment="1">
      <alignment horizontal="center" vertical="center" shrinkToFit="1"/>
      <protection/>
    </xf>
    <xf numFmtId="182" fontId="68" fillId="0" borderId="2" xfId="0" applyNumberFormat="1" applyFont="1" applyFill="1" applyBorder="1" applyAlignment="1">
      <alignment horizontal="center" vertical="center" shrinkToFit="1"/>
    </xf>
    <xf numFmtId="182" fontId="99" fillId="0" borderId="2" xfId="692" applyNumberFormat="1" applyFont="1" applyFill="1" applyBorder="1" applyAlignment="1">
      <alignment horizontal="center" vertical="center" shrinkToFit="1"/>
      <protection/>
    </xf>
    <xf numFmtId="0" fontId="72" fillId="0" borderId="0" xfId="595" applyNumberFormat="1" applyFont="1" applyFill="1" applyBorder="1" applyAlignment="1">
      <alignment vertical="center"/>
      <protection/>
    </xf>
    <xf numFmtId="182" fontId="68" fillId="0" borderId="0" xfId="692" applyNumberFormat="1" applyFont="1" applyFill="1" applyBorder="1" applyAlignment="1">
      <alignment horizontal="center" vertical="center" shrinkToFit="1"/>
      <protection/>
    </xf>
    <xf numFmtId="0" fontId="68" fillId="0" borderId="0" xfId="600" applyNumberFormat="1" applyFont="1" applyFill="1" applyBorder="1" applyAlignment="1">
      <alignment vertical="center"/>
      <protection/>
    </xf>
    <xf numFmtId="211" fontId="169" fillId="0" borderId="0" xfId="621" applyNumberFormat="1" applyFont="1" applyFill="1" applyBorder="1" applyAlignment="1">
      <alignment horizontal="right" vertical="center"/>
      <protection/>
    </xf>
    <xf numFmtId="41" fontId="72" fillId="0" borderId="0" xfId="691" applyNumberFormat="1" applyFont="1" applyFill="1" applyBorder="1" applyAlignment="1">
      <alignment vertical="center"/>
      <protection/>
    </xf>
    <xf numFmtId="182" fontId="72" fillId="0" borderId="0" xfId="692" applyNumberFormat="1" applyFont="1" applyFill="1" applyBorder="1" applyAlignment="1">
      <alignment horizontal="center" vertical="center"/>
      <protection/>
    </xf>
    <xf numFmtId="0" fontId="167" fillId="0" borderId="24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vertical="center"/>
    </xf>
    <xf numFmtId="0" fontId="72" fillId="0" borderId="0" xfId="0" applyFont="1" applyFill="1" applyAlignment="1">
      <alignment vertical="center"/>
    </xf>
    <xf numFmtId="0" fontId="167" fillId="0" borderId="0" xfId="700" applyFont="1" applyFill="1" applyBorder="1" applyAlignment="1">
      <alignment horizontal="center" vertical="center"/>
      <protection/>
    </xf>
    <xf numFmtId="182" fontId="72" fillId="0" borderId="0" xfId="692" applyNumberFormat="1" applyFont="1" applyFill="1" applyBorder="1" applyAlignment="1">
      <alignment horizontal="center" vertical="center" shrinkToFit="1"/>
      <protection/>
    </xf>
    <xf numFmtId="182" fontId="68" fillId="0" borderId="6" xfId="692" applyNumberFormat="1" applyFont="1" applyFill="1" applyBorder="1" applyAlignment="1">
      <alignment horizontal="center" vertical="center" shrinkToFit="1"/>
      <protection/>
    </xf>
    <xf numFmtId="41" fontId="170" fillId="0" borderId="0" xfId="512" applyNumberFormat="1" applyFont="1" applyFill="1" applyBorder="1" applyAlignment="1" quotePrefix="1">
      <alignment horizontal="right" vertical="center"/>
    </xf>
    <xf numFmtId="0" fontId="171" fillId="0" borderId="24" xfId="696" applyNumberFormat="1" applyFont="1" applyBorder="1" applyAlignment="1">
      <alignment horizontal="center" vertical="center"/>
      <protection/>
    </xf>
    <xf numFmtId="0" fontId="171" fillId="0" borderId="2" xfId="696" applyNumberFormat="1" applyFont="1" applyBorder="1" applyAlignment="1">
      <alignment horizontal="center" vertical="center"/>
      <protection/>
    </xf>
    <xf numFmtId="0" fontId="170" fillId="0" borderId="0" xfId="696" applyNumberFormat="1" applyFont="1" applyBorder="1" applyAlignment="1">
      <alignment vertical="center"/>
      <protection/>
    </xf>
    <xf numFmtId="0" fontId="68" fillId="29" borderId="24" xfId="0" applyFont="1" applyFill="1" applyBorder="1" applyAlignment="1">
      <alignment horizontal="center" vertical="center"/>
    </xf>
    <xf numFmtId="0" fontId="170" fillId="0" borderId="24" xfId="696" applyNumberFormat="1" applyFont="1" applyBorder="1" applyAlignment="1">
      <alignment horizontal="center" vertical="center"/>
      <protection/>
    </xf>
    <xf numFmtId="185" fontId="170" fillId="0" borderId="0" xfId="696" applyNumberFormat="1" applyFont="1" applyBorder="1" applyAlignment="1">
      <alignment horizontal="center" vertical="center"/>
      <protection/>
    </xf>
    <xf numFmtId="185" fontId="170" fillId="0" borderId="0" xfId="512" applyNumberFormat="1" applyFont="1" applyFill="1" applyBorder="1" applyAlignment="1" quotePrefix="1">
      <alignment horizontal="right" vertical="center"/>
    </xf>
    <xf numFmtId="176" fontId="170" fillId="0" borderId="0" xfId="512" applyNumberFormat="1" applyFont="1" applyFill="1" applyBorder="1" applyAlignment="1" quotePrefix="1">
      <alignment horizontal="right" vertical="center"/>
    </xf>
    <xf numFmtId="0" fontId="170" fillId="0" borderId="2" xfId="696" applyNumberFormat="1" applyFont="1" applyBorder="1" applyAlignment="1">
      <alignment horizontal="center" vertical="center"/>
      <protection/>
    </xf>
    <xf numFmtId="0" fontId="68" fillId="0" borderId="0" xfId="595" applyNumberFormat="1" applyFont="1" applyFill="1" applyBorder="1" applyAlignment="1">
      <alignment vertical="center"/>
      <protection/>
    </xf>
    <xf numFmtId="0" fontId="39" fillId="0" borderId="0" xfId="691" applyNumberFormat="1" applyFont="1" applyFill="1" applyBorder="1" applyAlignment="1">
      <alignment horizontal="left" vertical="center"/>
      <protection/>
    </xf>
    <xf numFmtId="0" fontId="39" fillId="0" borderId="0" xfId="697" applyNumberFormat="1" applyFont="1" applyFill="1" applyAlignment="1">
      <alignment vertical="center"/>
      <protection/>
    </xf>
    <xf numFmtId="0" fontId="39" fillId="0" borderId="0" xfId="697" applyNumberFormat="1" applyFont="1" applyFill="1" applyBorder="1" applyAlignment="1">
      <alignment horizontal="right" vertical="center"/>
      <protection/>
    </xf>
    <xf numFmtId="0" fontId="39" fillId="0" borderId="0" xfId="697" applyNumberFormat="1" applyFont="1" applyFill="1" applyBorder="1" applyAlignment="1">
      <alignment vertical="center"/>
      <protection/>
    </xf>
    <xf numFmtId="0" fontId="39" fillId="0" borderId="0" xfId="697" applyNumberFormat="1" applyFont="1" applyFill="1" applyBorder="1" applyAlignment="1">
      <alignment horizontal="left" vertical="center"/>
      <protection/>
    </xf>
    <xf numFmtId="0" fontId="42" fillId="0" borderId="0" xfId="695" applyNumberFormat="1" applyFont="1" applyFill="1">
      <alignment vertical="center"/>
      <protection/>
    </xf>
    <xf numFmtId="0" fontId="37" fillId="0" borderId="0" xfId="695" applyNumberFormat="1" applyFont="1" applyFill="1">
      <alignment vertical="center"/>
      <protection/>
    </xf>
    <xf numFmtId="0" fontId="37" fillId="0" borderId="0" xfId="695" applyNumberFormat="1" applyFont="1" applyFill="1" applyAlignment="1">
      <alignment horizontal="right" vertical="center"/>
      <protection/>
    </xf>
    <xf numFmtId="0" fontId="37" fillId="0" borderId="0" xfId="0" applyNumberFormat="1" applyFont="1" applyFill="1" applyBorder="1" applyAlignment="1">
      <alignment vertical="center"/>
    </xf>
    <xf numFmtId="0" fontId="45" fillId="0" borderId="0" xfId="695" applyNumberFormat="1" applyFont="1" applyFill="1" applyBorder="1" applyAlignment="1">
      <alignment horizontal="center" vertical="center"/>
      <protection/>
    </xf>
    <xf numFmtId="0" fontId="68" fillId="0" borderId="0" xfId="695" applyNumberFormat="1" applyFont="1" applyFill="1" applyBorder="1" applyAlignment="1">
      <alignment horizontal="center" vertical="center"/>
      <protection/>
    </xf>
    <xf numFmtId="0" fontId="39" fillId="0" borderId="0" xfId="695" applyNumberFormat="1" applyFont="1" applyFill="1" applyBorder="1" applyAlignment="1">
      <alignment horizontal="left" vertical="center"/>
      <protection/>
    </xf>
    <xf numFmtId="0" fontId="39" fillId="0" borderId="0" xfId="695" applyNumberFormat="1" applyFont="1" applyFill="1">
      <alignment vertical="center"/>
      <protection/>
    </xf>
    <xf numFmtId="0" fontId="86" fillId="0" borderId="0" xfId="649" applyBorder="1">
      <alignment vertical="center"/>
      <protection/>
    </xf>
    <xf numFmtId="0" fontId="86" fillId="0" borderId="0" xfId="649" applyFont="1" applyFill="1" applyBorder="1" applyAlignment="1">
      <alignment vertical="center"/>
      <protection/>
    </xf>
    <xf numFmtId="0" fontId="71" fillId="0" borderId="0" xfId="0" applyNumberFormat="1" applyFont="1" applyAlignment="1">
      <alignment/>
    </xf>
    <xf numFmtId="0" fontId="172" fillId="0" borderId="0" xfId="691" applyFont="1" applyFill="1" applyBorder="1" applyAlignment="1">
      <alignment vertical="center"/>
      <protection/>
    </xf>
    <xf numFmtId="191" fontId="173" fillId="0" borderId="0" xfId="691" applyNumberFormat="1" applyFont="1" applyFill="1" applyBorder="1" applyAlignment="1">
      <alignment vertical="center"/>
      <protection/>
    </xf>
    <xf numFmtId="0" fontId="173" fillId="0" borderId="0" xfId="691" applyFont="1" applyFill="1" applyBorder="1" applyAlignment="1">
      <alignment horizontal="left" vertical="center"/>
      <protection/>
    </xf>
    <xf numFmtId="191" fontId="173" fillId="0" borderId="0" xfId="691" applyNumberFormat="1" applyFont="1" applyFill="1" applyAlignment="1">
      <alignment vertical="center"/>
      <protection/>
    </xf>
    <xf numFmtId="0" fontId="173" fillId="0" borderId="0" xfId="691" applyFont="1" applyFill="1" applyBorder="1" applyAlignment="1">
      <alignment horizontal="right" vertical="center"/>
      <protection/>
    </xf>
    <xf numFmtId="0" fontId="174" fillId="0" borderId="0" xfId="692" applyFont="1" applyFill="1" applyBorder="1" applyAlignment="1">
      <alignment horizontal="center" vertical="center"/>
      <protection/>
    </xf>
    <xf numFmtId="0" fontId="175" fillId="0" borderId="0" xfId="694" applyFont="1" applyFill="1" applyAlignment="1">
      <alignment horizontal="center" vertical="center"/>
    </xf>
    <xf numFmtId="191" fontId="174" fillId="0" borderId="0" xfId="692" applyNumberFormat="1" applyFont="1" applyFill="1" applyBorder="1" applyAlignment="1">
      <alignment horizontal="centerContinuous" vertical="center" shrinkToFit="1"/>
      <protection/>
    </xf>
    <xf numFmtId="191" fontId="174" fillId="0" borderId="0" xfId="692" applyNumberFormat="1" applyFont="1" applyFill="1" applyBorder="1" applyAlignment="1">
      <alignment horizontal="centerContinuous" vertical="center"/>
      <protection/>
    </xf>
    <xf numFmtId="191" fontId="174" fillId="0" borderId="0" xfId="692" applyNumberFormat="1" applyFont="1" applyFill="1" applyAlignment="1">
      <alignment horizontal="centerContinuous" vertical="center"/>
      <protection/>
    </xf>
    <xf numFmtId="0" fontId="174" fillId="0" borderId="0" xfId="692" applyFont="1" applyFill="1" applyBorder="1" applyAlignment="1">
      <alignment horizontal="centerContinuous" vertical="center"/>
      <protection/>
    </xf>
    <xf numFmtId="0" fontId="172" fillId="0" borderId="0" xfId="692" applyFont="1" applyFill="1" applyBorder="1" applyAlignment="1">
      <alignment vertical="center"/>
      <protection/>
    </xf>
    <xf numFmtId="0" fontId="172" fillId="0" borderId="0" xfId="692" applyFont="1" applyFill="1" applyBorder="1" applyAlignment="1">
      <alignment horizontal="center" vertical="center"/>
      <protection/>
    </xf>
    <xf numFmtId="191" fontId="172" fillId="0" borderId="0" xfId="692" applyNumberFormat="1" applyFont="1" applyFill="1" applyBorder="1" applyAlignment="1">
      <alignment horizontal="center" vertical="center"/>
      <protection/>
    </xf>
    <xf numFmtId="191" fontId="172" fillId="0" borderId="0" xfId="692" applyNumberFormat="1" applyFont="1" applyFill="1" applyAlignment="1">
      <alignment horizontal="center" vertical="center"/>
      <protection/>
    </xf>
    <xf numFmtId="0" fontId="135" fillId="0" borderId="27" xfId="649" applyFont="1" applyFill="1" applyBorder="1" applyAlignment="1">
      <alignment vertical="center"/>
      <protection/>
    </xf>
    <xf numFmtId="0" fontId="135" fillId="0" borderId="6" xfId="649" applyFont="1" applyFill="1" applyBorder="1" applyAlignment="1">
      <alignment vertical="center"/>
      <protection/>
    </xf>
    <xf numFmtId="0" fontId="86" fillId="0" borderId="6" xfId="649" applyFont="1" applyFill="1" applyBorder="1" applyAlignment="1">
      <alignment vertical="center"/>
      <protection/>
    </xf>
    <xf numFmtId="0" fontId="176" fillId="0" borderId="0" xfId="679" applyNumberFormat="1" applyFont="1" applyFill="1" applyBorder="1" applyAlignment="1">
      <alignment vertical="center" shrinkToFit="1"/>
      <protection/>
    </xf>
    <xf numFmtId="203" fontId="176" fillId="0" borderId="0" xfId="487" applyNumberFormat="1" applyFont="1" applyFill="1" applyBorder="1" applyAlignment="1">
      <alignment horizontal="right" vertical="center" shrinkToFit="1"/>
    </xf>
    <xf numFmtId="180" fontId="176" fillId="0" borderId="0" xfId="679" applyNumberFormat="1" applyFont="1" applyFill="1" applyBorder="1" applyAlignment="1">
      <alignment vertical="center" shrinkToFit="1"/>
      <protection/>
    </xf>
    <xf numFmtId="2" fontId="172" fillId="0" borderId="0" xfId="691" applyNumberFormat="1" applyFont="1" applyFill="1" applyAlignment="1">
      <alignment vertical="center"/>
      <protection/>
    </xf>
    <xf numFmtId="41" fontId="169" fillId="0" borderId="0" xfId="0" applyNumberFormat="1" applyFont="1" applyFill="1" applyBorder="1" applyAlignment="1">
      <alignment horizontal="center" vertical="center"/>
    </xf>
    <xf numFmtId="41" fontId="169" fillId="0" borderId="6" xfId="0" applyNumberFormat="1" applyFont="1" applyFill="1" applyBorder="1" applyAlignment="1">
      <alignment horizontal="center" vertical="center"/>
    </xf>
    <xf numFmtId="41" fontId="177" fillId="0" borderId="0" xfId="0" applyNumberFormat="1" applyFont="1" applyFill="1" applyBorder="1" applyAlignment="1">
      <alignment horizontal="center" vertical="center"/>
    </xf>
    <xf numFmtId="41" fontId="169" fillId="0" borderId="25" xfId="0" applyNumberFormat="1" applyFont="1" applyFill="1" applyBorder="1" applyAlignment="1">
      <alignment horizontal="center" vertical="center"/>
    </xf>
    <xf numFmtId="0" fontId="169" fillId="0" borderId="28" xfId="679" applyNumberFormat="1" applyFont="1" applyFill="1" applyBorder="1" applyAlignment="1">
      <alignment horizontal="centerContinuous" vertical="center" wrapText="1"/>
      <protection/>
    </xf>
    <xf numFmtId="0" fontId="169" fillId="0" borderId="29" xfId="679" applyNumberFormat="1" applyFont="1" applyFill="1" applyBorder="1" applyAlignment="1">
      <alignment horizontal="centerContinuous" vertical="center" wrapText="1"/>
      <protection/>
    </xf>
    <xf numFmtId="0" fontId="169" fillId="0" borderId="30" xfId="679" applyNumberFormat="1" applyFont="1" applyFill="1" applyBorder="1" applyAlignment="1">
      <alignment horizontal="centerContinuous" vertical="center" wrapText="1"/>
      <protection/>
    </xf>
    <xf numFmtId="0" fontId="169" fillId="0" borderId="31" xfId="679" applyNumberFormat="1" applyFont="1" applyFill="1" applyBorder="1" applyAlignment="1">
      <alignment horizontal="centerContinuous" vertical="center" wrapText="1"/>
      <protection/>
    </xf>
    <xf numFmtId="0" fontId="169" fillId="0" borderId="28" xfId="679" applyNumberFormat="1" applyFont="1" applyFill="1" applyBorder="1" applyAlignment="1">
      <alignment horizontal="center" vertical="center" wrapText="1"/>
      <protection/>
    </xf>
    <xf numFmtId="177" fontId="169" fillId="0" borderId="32" xfId="679" applyNumberFormat="1" applyFont="1" applyFill="1" applyBorder="1" applyAlignment="1">
      <alignment horizontal="center" vertical="center" wrapText="1"/>
      <protection/>
    </xf>
    <xf numFmtId="177" fontId="169" fillId="0" borderId="33" xfId="679" applyNumberFormat="1" applyFont="1" applyFill="1" applyBorder="1" applyAlignment="1">
      <alignment horizontal="centerContinuous" vertical="center" wrapText="1"/>
      <protection/>
    </xf>
    <xf numFmtId="177" fontId="169" fillId="0" borderId="28" xfId="679" applyNumberFormat="1" applyFont="1" applyFill="1" applyBorder="1" applyAlignment="1">
      <alignment horizontal="center" vertical="center" wrapText="1"/>
      <protection/>
    </xf>
    <xf numFmtId="4" fontId="178" fillId="0" borderId="28" xfId="679" applyNumberFormat="1" applyFont="1" applyFill="1" applyBorder="1" applyAlignment="1">
      <alignment horizontal="left" vertical="center" wrapText="1"/>
      <protection/>
    </xf>
    <xf numFmtId="0" fontId="169" fillId="0" borderId="0" xfId="679" applyNumberFormat="1" applyFont="1" applyFill="1" applyBorder="1" applyAlignment="1">
      <alignment horizontal="centerContinuous" vertical="center" wrapText="1"/>
      <protection/>
    </xf>
    <xf numFmtId="0" fontId="169" fillId="0" borderId="21" xfId="679" applyNumberFormat="1" applyFont="1" applyFill="1" applyBorder="1" applyAlignment="1">
      <alignment horizontal="center" vertical="center" wrapText="1"/>
      <protection/>
    </xf>
    <xf numFmtId="0" fontId="169" fillId="0" borderId="0" xfId="679" applyNumberFormat="1" applyFont="1" applyFill="1" applyBorder="1" applyAlignment="1">
      <alignment vertical="center" wrapText="1"/>
      <protection/>
    </xf>
    <xf numFmtId="0" fontId="169" fillId="0" borderId="34" xfId="679" applyNumberFormat="1" applyFont="1" applyFill="1" applyBorder="1" applyAlignment="1">
      <alignment horizontal="center" vertical="center" wrapText="1"/>
      <protection/>
    </xf>
    <xf numFmtId="0" fontId="169" fillId="0" borderId="0" xfId="679" applyNumberFormat="1" applyFont="1" applyFill="1" applyBorder="1" applyAlignment="1">
      <alignment horizontal="center" vertical="center" wrapText="1"/>
      <protection/>
    </xf>
    <xf numFmtId="0" fontId="169" fillId="0" borderId="4" xfId="679" applyNumberFormat="1" applyFont="1" applyFill="1" applyBorder="1" applyAlignment="1">
      <alignment horizontal="center" vertical="center" wrapText="1"/>
      <protection/>
    </xf>
    <xf numFmtId="0" fontId="169" fillId="0" borderId="26" xfId="679" applyNumberFormat="1" applyFont="1" applyFill="1" applyBorder="1" applyAlignment="1">
      <alignment horizontal="center" vertical="center" wrapText="1"/>
      <protection/>
    </xf>
    <xf numFmtId="0" fontId="169" fillId="0" borderId="34" xfId="679" applyNumberFormat="1" applyFont="1" applyFill="1" applyBorder="1" applyAlignment="1">
      <alignment horizontal="centerContinuous" vertical="center" wrapText="1"/>
      <protection/>
    </xf>
    <xf numFmtId="4" fontId="179" fillId="0" borderId="2" xfId="679" applyNumberFormat="1" applyFont="1" applyFill="1" applyBorder="1" applyAlignment="1">
      <alignment horizontal="center" vertical="center" wrapText="1"/>
      <protection/>
    </xf>
    <xf numFmtId="1" fontId="169" fillId="0" borderId="0" xfId="679" applyNumberFormat="1" applyFont="1" applyFill="1" applyBorder="1" applyAlignment="1">
      <alignment horizontal="center" vertical="center" wrapText="1"/>
      <protection/>
    </xf>
    <xf numFmtId="4" fontId="169" fillId="0" borderId="21" xfId="679" applyNumberFormat="1" applyFont="1" applyFill="1" applyBorder="1" applyAlignment="1">
      <alignment horizontal="center" vertical="center" wrapText="1"/>
      <protection/>
    </xf>
    <xf numFmtId="0" fontId="169" fillId="0" borderId="2" xfId="679" applyNumberFormat="1" applyFont="1" applyFill="1" applyBorder="1" applyAlignment="1">
      <alignment vertical="center" wrapText="1"/>
      <protection/>
    </xf>
    <xf numFmtId="0" fontId="169" fillId="0" borderId="35" xfId="679" applyNumberFormat="1" applyFont="1" applyFill="1" applyBorder="1" applyAlignment="1">
      <alignment horizontal="center" vertical="center" wrapText="1"/>
      <protection/>
    </xf>
    <xf numFmtId="0" fontId="169" fillId="0" borderId="35" xfId="679" applyNumberFormat="1" applyFont="1" applyFill="1" applyBorder="1" applyAlignment="1">
      <alignment horizontal="centerContinuous" vertical="center" wrapText="1"/>
      <protection/>
    </xf>
    <xf numFmtId="0" fontId="169" fillId="0" borderId="2" xfId="679" applyNumberFormat="1" applyFont="1" applyFill="1" applyBorder="1" applyAlignment="1">
      <alignment horizontal="center" vertical="center" wrapText="1"/>
      <protection/>
    </xf>
    <xf numFmtId="0" fontId="169" fillId="0" borderId="36" xfId="679" applyNumberFormat="1" applyFont="1" applyFill="1" applyBorder="1" applyAlignment="1">
      <alignment vertical="center" wrapText="1"/>
      <protection/>
    </xf>
    <xf numFmtId="0" fontId="169" fillId="0" borderId="36" xfId="679" applyNumberFormat="1" applyFont="1" applyFill="1" applyBorder="1" applyAlignment="1">
      <alignment horizontal="center" vertical="center" wrapText="1"/>
      <protection/>
    </xf>
    <xf numFmtId="4" fontId="169" fillId="0" borderId="2" xfId="679" applyNumberFormat="1" applyFont="1" applyFill="1" applyBorder="1" applyAlignment="1">
      <alignment horizontal="centerContinuous" vertical="center" wrapText="1"/>
      <protection/>
    </xf>
    <xf numFmtId="0" fontId="169" fillId="0" borderId="37" xfId="679" applyNumberFormat="1" applyFont="1" applyFill="1" applyBorder="1" applyAlignment="1">
      <alignment horizontal="center" vertical="center" shrinkToFit="1"/>
      <protection/>
    </xf>
    <xf numFmtId="0" fontId="169" fillId="0" borderId="38" xfId="679" applyNumberFormat="1" applyFont="1" applyFill="1" applyBorder="1" applyAlignment="1">
      <alignment horizontal="center" vertical="center" wrapText="1"/>
      <protection/>
    </xf>
    <xf numFmtId="0" fontId="169" fillId="0" borderId="38" xfId="679" applyNumberFormat="1" applyFont="1" applyFill="1" applyBorder="1" applyAlignment="1">
      <alignment horizontal="centerContinuous" vertical="center" wrapText="1"/>
      <protection/>
    </xf>
    <xf numFmtId="0" fontId="169" fillId="0" borderId="39" xfId="679" applyNumberFormat="1" applyFont="1" applyFill="1" applyBorder="1" applyAlignment="1">
      <alignment horizontal="center" vertical="center" wrapText="1"/>
      <protection/>
    </xf>
    <xf numFmtId="0" fontId="169" fillId="0" borderId="37" xfId="679" applyNumberFormat="1" applyFont="1" applyFill="1" applyBorder="1" applyAlignment="1">
      <alignment horizontal="center" vertical="center" wrapText="1"/>
      <protection/>
    </xf>
    <xf numFmtId="177" fontId="169" fillId="0" borderId="40" xfId="679" applyNumberFormat="1" applyFont="1" applyFill="1" applyBorder="1" applyAlignment="1">
      <alignment horizontal="center" vertical="center" shrinkToFit="1"/>
      <protection/>
    </xf>
    <xf numFmtId="186" fontId="169" fillId="0" borderId="38" xfId="679" applyNumberFormat="1" applyFont="1" applyFill="1" applyBorder="1" applyAlignment="1">
      <alignment horizontal="centerContinuous" vertical="center" wrapText="1"/>
      <protection/>
    </xf>
    <xf numFmtId="1" fontId="169" fillId="0" borderId="37" xfId="679" applyNumberFormat="1" applyFont="1" applyFill="1" applyBorder="1" applyAlignment="1">
      <alignment horizontal="centerContinuous" vertical="center" wrapText="1"/>
      <protection/>
    </xf>
    <xf numFmtId="4" fontId="169" fillId="0" borderId="40" xfId="679" applyNumberFormat="1" applyFont="1" applyFill="1" applyBorder="1" applyAlignment="1">
      <alignment horizontal="centerContinuous" vertical="center" wrapText="1"/>
      <protection/>
    </xf>
    <xf numFmtId="0" fontId="169" fillId="0" borderId="24" xfId="679" applyNumberFormat="1" applyFont="1" applyFill="1" applyBorder="1" applyAlignment="1">
      <alignment horizontal="center" vertical="center" wrapText="1"/>
      <protection/>
    </xf>
    <xf numFmtId="41" fontId="169" fillId="0" borderId="0" xfId="679" applyNumberFormat="1" applyFont="1" applyFill="1" applyBorder="1" applyAlignment="1">
      <alignment vertical="center" shrinkToFit="1"/>
      <protection/>
    </xf>
    <xf numFmtId="41" fontId="169" fillId="0" borderId="0" xfId="679" applyNumberFormat="1" applyFont="1" applyFill="1" applyBorder="1" applyAlignment="1">
      <alignment horizontal="center" vertical="center" shrinkToFit="1"/>
      <protection/>
    </xf>
    <xf numFmtId="194" fontId="169" fillId="0" borderId="0" xfId="679" applyNumberFormat="1" applyFont="1" applyFill="1" applyBorder="1" applyAlignment="1">
      <alignment horizontal="center" vertical="center" shrinkToFit="1"/>
      <protection/>
    </xf>
    <xf numFmtId="180" fontId="169" fillId="0" borderId="0" xfId="679" applyNumberFormat="1" applyFont="1" applyFill="1" applyBorder="1" applyAlignment="1">
      <alignment horizontal="center" vertical="center" shrinkToFit="1"/>
      <protection/>
    </xf>
    <xf numFmtId="2" fontId="169" fillId="0" borderId="0" xfId="679" applyNumberFormat="1" applyFont="1" applyFill="1" applyBorder="1" applyAlignment="1">
      <alignment horizontal="right" vertical="center" shrinkToFit="1"/>
      <protection/>
    </xf>
    <xf numFmtId="181" fontId="169" fillId="0" borderId="0" xfId="679" applyNumberFormat="1" applyFont="1" applyFill="1" applyBorder="1" applyAlignment="1">
      <alignment horizontal="center" vertical="center" shrinkToFit="1"/>
      <protection/>
    </xf>
    <xf numFmtId="0" fontId="169" fillId="0" borderId="24" xfId="679" applyNumberFormat="1" applyFont="1" applyFill="1" applyBorder="1" applyAlignment="1" quotePrefix="1">
      <alignment horizontal="center" vertical="center" shrinkToFit="1"/>
      <protection/>
    </xf>
    <xf numFmtId="0" fontId="169" fillId="0" borderId="2" xfId="679" applyNumberFormat="1" applyFont="1" applyFill="1" applyBorder="1" applyAlignment="1">
      <alignment horizontal="center" vertical="center" shrinkToFit="1"/>
      <protection/>
    </xf>
    <xf numFmtId="181" fontId="169" fillId="0" borderId="0" xfId="522" applyNumberFormat="1" applyFont="1" applyFill="1" applyBorder="1" applyAlignment="1" quotePrefix="1">
      <alignment horizontal="right" vertical="center" shrinkToFit="1"/>
    </xf>
    <xf numFmtId="0" fontId="177" fillId="0" borderId="24" xfId="679" applyNumberFormat="1" applyFont="1" applyFill="1" applyBorder="1" applyAlignment="1" quotePrefix="1">
      <alignment horizontal="center" vertical="center" shrinkToFit="1"/>
      <protection/>
    </xf>
    <xf numFmtId="41" fontId="177" fillId="0" borderId="0" xfId="679" applyNumberFormat="1" applyFont="1" applyFill="1" applyBorder="1" applyAlignment="1">
      <alignment vertical="center" shrinkToFit="1"/>
      <protection/>
    </xf>
    <xf numFmtId="41" fontId="177" fillId="0" borderId="0" xfId="679" applyNumberFormat="1" applyFont="1" applyFill="1" applyBorder="1" applyAlignment="1">
      <alignment horizontal="center" vertical="center" shrinkToFit="1"/>
      <protection/>
    </xf>
    <xf numFmtId="194" fontId="177" fillId="0" borderId="0" xfId="679" applyNumberFormat="1" applyFont="1" applyFill="1" applyBorder="1" applyAlignment="1">
      <alignment horizontal="center" vertical="center" shrinkToFit="1"/>
      <protection/>
    </xf>
    <xf numFmtId="180" fontId="177" fillId="0" borderId="0" xfId="679" applyNumberFormat="1" applyFont="1" applyFill="1" applyBorder="1" applyAlignment="1">
      <alignment horizontal="center" vertical="center" shrinkToFit="1"/>
      <protection/>
    </xf>
    <xf numFmtId="181" fontId="177" fillId="0" borderId="0" xfId="522" applyNumberFormat="1" applyFont="1" applyFill="1" applyBorder="1" applyAlignment="1" quotePrefix="1">
      <alignment horizontal="right" vertical="center" shrinkToFit="1"/>
    </xf>
    <xf numFmtId="0" fontId="177" fillId="0" borderId="2" xfId="679" applyNumberFormat="1" applyFont="1" applyFill="1" applyBorder="1" applyAlignment="1">
      <alignment horizontal="center" vertical="center" shrinkToFit="1"/>
      <protection/>
    </xf>
    <xf numFmtId="0" fontId="169" fillId="0" borderId="36" xfId="691" applyNumberFormat="1" applyFont="1" applyFill="1" applyBorder="1" applyAlignment="1">
      <alignment horizontal="center" vertical="center"/>
      <protection/>
    </xf>
    <xf numFmtId="1" fontId="169" fillId="0" borderId="2" xfId="691" applyNumberFormat="1" applyFont="1" applyFill="1" applyBorder="1" applyAlignment="1">
      <alignment horizontal="centerContinuous" vertical="center"/>
      <protection/>
    </xf>
    <xf numFmtId="4" fontId="169" fillId="0" borderId="35" xfId="691" applyNumberFormat="1" applyFont="1" applyFill="1" applyBorder="1" applyAlignment="1">
      <alignment horizontal="centerContinuous" vertical="center"/>
      <protection/>
    </xf>
    <xf numFmtId="177" fontId="169" fillId="0" borderId="36" xfId="691" applyNumberFormat="1" applyFont="1" applyFill="1" applyBorder="1" applyAlignment="1">
      <alignment horizontal="center" vertical="center"/>
      <protection/>
    </xf>
    <xf numFmtId="1" fontId="169" fillId="0" borderId="2" xfId="691" applyNumberFormat="1" applyFont="1" applyFill="1" applyBorder="1" applyAlignment="1">
      <alignment horizontal="center" vertical="center"/>
      <protection/>
    </xf>
    <xf numFmtId="4" fontId="169" fillId="0" borderId="36" xfId="691" applyNumberFormat="1" applyFont="1" applyFill="1" applyBorder="1" applyAlignment="1">
      <alignment horizontal="centerContinuous" vertical="center"/>
      <protection/>
    </xf>
    <xf numFmtId="186" fontId="169" fillId="0" borderId="38" xfId="691" applyNumberFormat="1" applyFont="1" applyFill="1" applyBorder="1" applyAlignment="1">
      <alignment horizontal="center" vertical="center"/>
      <protection/>
    </xf>
    <xf numFmtId="1" fontId="169" fillId="0" borderId="40" xfId="691" applyNumberFormat="1" applyFont="1" applyFill="1" applyBorder="1" applyAlignment="1">
      <alignment horizontal="centerContinuous" vertical="center"/>
      <protection/>
    </xf>
    <xf numFmtId="4" fontId="169" fillId="0" borderId="38" xfId="691" applyNumberFormat="1" applyFont="1" applyFill="1" applyBorder="1" applyAlignment="1">
      <alignment horizontal="centerContinuous" vertical="center"/>
      <protection/>
    </xf>
    <xf numFmtId="0" fontId="169" fillId="0" borderId="24" xfId="691" applyNumberFormat="1" applyFont="1" applyFill="1" applyBorder="1" applyAlignment="1" quotePrefix="1">
      <alignment horizontal="center" vertical="center"/>
      <protection/>
    </xf>
    <xf numFmtId="41" fontId="169" fillId="0" borderId="0" xfId="691" applyNumberFormat="1" applyFont="1" applyFill="1" applyBorder="1" applyAlignment="1">
      <alignment vertical="center"/>
      <protection/>
    </xf>
    <xf numFmtId="41" fontId="169" fillId="0" borderId="0" xfId="691" applyNumberFormat="1" applyFont="1" applyFill="1" applyBorder="1" applyAlignment="1">
      <alignment horizontal="center" vertical="center"/>
      <protection/>
    </xf>
    <xf numFmtId="43" fontId="169" fillId="0" borderId="0" xfId="691" applyNumberFormat="1" applyFont="1" applyFill="1" applyBorder="1" applyAlignment="1">
      <alignment vertical="center"/>
      <protection/>
    </xf>
    <xf numFmtId="181" fontId="169" fillId="0" borderId="0" xfId="691" applyNumberFormat="1" applyFont="1" applyFill="1" applyBorder="1" applyAlignment="1">
      <alignment vertical="center"/>
      <protection/>
    </xf>
    <xf numFmtId="212" fontId="169" fillId="0" borderId="0" xfId="667" applyNumberFormat="1" applyFont="1" applyFill="1" applyBorder="1" applyAlignment="1">
      <alignment horizontal="right" vertical="center" wrapText="1"/>
      <protection/>
    </xf>
    <xf numFmtId="0" fontId="177" fillId="0" borderId="24" xfId="691" applyNumberFormat="1" applyFont="1" applyFill="1" applyBorder="1" applyAlignment="1" quotePrefix="1">
      <alignment horizontal="center" vertical="center"/>
      <protection/>
    </xf>
    <xf numFmtId="181" fontId="177" fillId="0" borderId="0" xfId="691" applyNumberFormat="1" applyFont="1" applyFill="1" applyBorder="1" applyAlignment="1">
      <alignment vertical="center"/>
      <protection/>
    </xf>
    <xf numFmtId="41" fontId="169" fillId="0" borderId="24" xfId="691" applyNumberFormat="1" applyFont="1" applyFill="1" applyBorder="1" applyAlignment="1">
      <alignment horizontal="center" vertical="center"/>
      <protection/>
    </xf>
    <xf numFmtId="41" fontId="169" fillId="0" borderId="0" xfId="686" applyNumberFormat="1" applyFont="1" applyFill="1" applyBorder="1" applyAlignment="1">
      <alignment vertical="center" shrinkToFit="1"/>
      <protection/>
    </xf>
    <xf numFmtId="217" fontId="169" fillId="0" borderId="24" xfId="533" applyNumberFormat="1" applyFont="1" applyBorder="1" applyAlignment="1">
      <alignment horizontal="right" vertical="center"/>
    </xf>
    <xf numFmtId="41" fontId="169" fillId="0" borderId="29" xfId="691" applyNumberFormat="1" applyFont="1" applyFill="1" applyBorder="1" applyAlignment="1">
      <alignment horizontal="centerContinuous" vertical="center"/>
      <protection/>
    </xf>
    <xf numFmtId="41" fontId="169" fillId="0" borderId="30" xfId="691" applyNumberFormat="1" applyFont="1" applyFill="1" applyBorder="1" applyAlignment="1">
      <alignment horizontal="centerContinuous" vertical="center"/>
      <protection/>
    </xf>
    <xf numFmtId="41" fontId="179" fillId="0" borderId="30" xfId="691" applyNumberFormat="1" applyFont="1" applyFill="1" applyBorder="1" applyAlignment="1">
      <alignment horizontal="centerContinuous" vertical="center"/>
      <protection/>
    </xf>
    <xf numFmtId="41" fontId="169" fillId="0" borderId="31" xfId="691" applyNumberFormat="1" applyFont="1" applyFill="1" applyBorder="1" applyAlignment="1">
      <alignment horizontal="centerContinuous" vertical="center"/>
      <protection/>
    </xf>
    <xf numFmtId="177" fontId="169" fillId="0" borderId="33" xfId="691" applyNumberFormat="1" applyFont="1" applyFill="1" applyBorder="1" applyAlignment="1">
      <alignment horizontal="center" vertical="center" wrapText="1" shrinkToFit="1"/>
      <protection/>
    </xf>
    <xf numFmtId="41" fontId="169" fillId="0" borderId="2" xfId="691" applyNumberFormat="1" applyFont="1" applyFill="1" applyBorder="1" applyAlignment="1">
      <alignment horizontal="centerContinuous" vertical="center"/>
      <protection/>
    </xf>
    <xf numFmtId="41" fontId="179" fillId="0" borderId="21" xfId="691" applyNumberFormat="1" applyFont="1" applyFill="1" applyBorder="1" applyAlignment="1">
      <alignment horizontal="centerContinuous" vertical="center"/>
      <protection/>
    </xf>
    <xf numFmtId="41" fontId="169" fillId="0" borderId="25" xfId="691" applyNumberFormat="1" applyFont="1" applyFill="1" applyBorder="1" applyAlignment="1">
      <alignment horizontal="center" vertical="center"/>
      <protection/>
    </xf>
    <xf numFmtId="41" fontId="169" fillId="0" borderId="4" xfId="691" applyNumberFormat="1" applyFont="1" applyFill="1" applyBorder="1" applyAlignment="1">
      <alignment horizontal="center" vertical="center"/>
      <protection/>
    </xf>
    <xf numFmtId="41" fontId="179" fillId="0" borderId="21" xfId="691" applyNumberFormat="1" applyFont="1" applyFill="1" applyBorder="1" applyAlignment="1">
      <alignment horizontal="center" vertical="center"/>
      <protection/>
    </xf>
    <xf numFmtId="41" fontId="169" fillId="0" borderId="37" xfId="691" applyNumberFormat="1" applyFont="1" applyFill="1" applyBorder="1" applyAlignment="1">
      <alignment horizontal="center" vertical="center"/>
      <protection/>
    </xf>
    <xf numFmtId="41" fontId="169" fillId="0" borderId="37" xfId="691" applyNumberFormat="1" applyFont="1" applyFill="1" applyBorder="1" applyAlignment="1">
      <alignment horizontal="centerContinuous" vertical="center"/>
      <protection/>
    </xf>
    <xf numFmtId="41" fontId="169" fillId="0" borderId="37" xfId="691" applyNumberFormat="1" applyFont="1" applyFill="1" applyBorder="1" applyAlignment="1">
      <alignment horizontal="left" vertical="center"/>
      <protection/>
    </xf>
    <xf numFmtId="0" fontId="169" fillId="0" borderId="36" xfId="691" applyFont="1" applyFill="1" applyBorder="1" applyAlignment="1">
      <alignment horizontal="center" vertical="center"/>
      <protection/>
    </xf>
    <xf numFmtId="41" fontId="169" fillId="0" borderId="2" xfId="691" applyNumberFormat="1" applyFont="1" applyFill="1" applyBorder="1" applyAlignment="1">
      <alignment horizontal="center" vertical="center"/>
      <protection/>
    </xf>
    <xf numFmtId="41" fontId="169" fillId="0" borderId="21" xfId="691" applyNumberFormat="1" applyFont="1" applyFill="1" applyBorder="1" applyAlignment="1">
      <alignment horizontal="centerContinuous" vertical="center"/>
      <protection/>
    </xf>
    <xf numFmtId="41" fontId="169" fillId="0" borderId="36" xfId="691" applyNumberFormat="1" applyFont="1" applyFill="1" applyBorder="1" applyAlignment="1">
      <alignment horizontal="center" vertical="center"/>
      <protection/>
    </xf>
    <xf numFmtId="41" fontId="169" fillId="0" borderId="21" xfId="691" applyNumberFormat="1" applyFont="1" applyFill="1" applyBorder="1" applyAlignment="1">
      <alignment horizontal="center" vertical="center"/>
      <protection/>
    </xf>
    <xf numFmtId="41" fontId="179" fillId="0" borderId="2" xfId="691" applyNumberFormat="1" applyFont="1" applyFill="1" applyBorder="1" applyAlignment="1">
      <alignment horizontal="center" vertical="center"/>
      <protection/>
    </xf>
    <xf numFmtId="41" fontId="169" fillId="0" borderId="35" xfId="691" applyNumberFormat="1" applyFont="1" applyFill="1" applyBorder="1" applyAlignment="1">
      <alignment horizontal="centerContinuous" vertical="center"/>
      <protection/>
    </xf>
    <xf numFmtId="41" fontId="169" fillId="0" borderId="40" xfId="691" applyNumberFormat="1" applyFont="1" applyFill="1" applyBorder="1" applyAlignment="1">
      <alignment horizontal="centerContinuous" vertical="center"/>
      <protection/>
    </xf>
    <xf numFmtId="41" fontId="169" fillId="0" borderId="40" xfId="691" applyNumberFormat="1" applyFont="1" applyFill="1" applyBorder="1" applyAlignment="1">
      <alignment horizontal="center" vertical="center"/>
      <protection/>
    </xf>
    <xf numFmtId="41" fontId="169" fillId="0" borderId="38" xfId="691" applyNumberFormat="1" applyFont="1" applyFill="1" applyBorder="1" applyAlignment="1">
      <alignment horizontal="center" vertical="center"/>
      <protection/>
    </xf>
    <xf numFmtId="41" fontId="169" fillId="0" borderId="38" xfId="691" applyNumberFormat="1" applyFont="1" applyFill="1" applyBorder="1" applyAlignment="1">
      <alignment horizontal="centerContinuous" vertical="center"/>
      <protection/>
    </xf>
    <xf numFmtId="41" fontId="169" fillId="0" borderId="0" xfId="694" applyNumberFormat="1" applyFont="1" applyFill="1" applyBorder="1" applyAlignment="1">
      <alignment vertical="center"/>
    </xf>
    <xf numFmtId="0" fontId="169" fillId="0" borderId="2" xfId="691" applyNumberFormat="1" applyFont="1" applyFill="1" applyBorder="1" applyAlignment="1" quotePrefix="1">
      <alignment horizontal="center" vertical="center"/>
      <protection/>
    </xf>
    <xf numFmtId="41" fontId="177" fillId="0" borderId="0" xfId="694" applyNumberFormat="1" applyFont="1" applyFill="1" applyBorder="1" applyAlignment="1">
      <alignment vertical="center"/>
    </xf>
    <xf numFmtId="0" fontId="177" fillId="0" borderId="2" xfId="691" applyNumberFormat="1" applyFont="1" applyFill="1" applyBorder="1" applyAlignment="1" quotePrefix="1">
      <alignment horizontal="center" vertical="center"/>
      <protection/>
    </xf>
    <xf numFmtId="41" fontId="169" fillId="0" borderId="0" xfId="536" applyNumberFormat="1" applyFont="1" applyFill="1" applyBorder="1" applyAlignment="1">
      <alignment horizontal="right" vertical="center"/>
    </xf>
    <xf numFmtId="185" fontId="170" fillId="0" borderId="0" xfId="668" applyNumberFormat="1" applyFont="1" applyFill="1" applyBorder="1" applyAlignment="1">
      <alignment horizontal="right" vertical="center" wrapText="1"/>
      <protection/>
    </xf>
    <xf numFmtId="0" fontId="169" fillId="0" borderId="2" xfId="0" applyFont="1" applyFill="1" applyBorder="1" applyAlignment="1">
      <alignment horizontal="right" vertical="center" shrinkToFit="1"/>
    </xf>
    <xf numFmtId="185" fontId="170" fillId="0" borderId="24" xfId="668" applyNumberFormat="1" applyFont="1" applyFill="1" applyBorder="1" applyAlignment="1">
      <alignment horizontal="right" vertical="center" wrapText="1"/>
      <protection/>
    </xf>
    <xf numFmtId="0" fontId="170" fillId="0" borderId="41" xfId="692" applyFont="1" applyFill="1" applyBorder="1" applyAlignment="1">
      <alignment horizontal="center" vertical="center"/>
      <protection/>
    </xf>
    <xf numFmtId="0" fontId="170" fillId="0" borderId="33" xfId="692" applyFont="1" applyFill="1" applyBorder="1" applyAlignment="1">
      <alignment horizontal="centerContinuous" vertical="center"/>
      <protection/>
    </xf>
    <xf numFmtId="0" fontId="170" fillId="0" borderId="32" xfId="692" applyFont="1" applyFill="1" applyBorder="1" applyAlignment="1">
      <alignment horizontal="right" vertical="center"/>
      <protection/>
    </xf>
    <xf numFmtId="0" fontId="170" fillId="0" borderId="24" xfId="692" applyFont="1" applyFill="1" applyBorder="1" applyAlignment="1">
      <alignment horizontal="center" vertical="center"/>
      <protection/>
    </xf>
    <xf numFmtId="1" fontId="170" fillId="0" borderId="36" xfId="692" applyNumberFormat="1" applyFont="1" applyFill="1" applyBorder="1" applyAlignment="1">
      <alignment horizontal="centerContinuous" vertical="center"/>
      <protection/>
    </xf>
    <xf numFmtId="0" fontId="170" fillId="0" borderId="2" xfId="692" applyFont="1" applyFill="1" applyBorder="1" applyAlignment="1">
      <alignment horizontal="center" vertical="center" shrinkToFit="1"/>
      <protection/>
    </xf>
    <xf numFmtId="0" fontId="170" fillId="0" borderId="0" xfId="692" applyFont="1" applyFill="1" applyBorder="1" applyAlignment="1">
      <alignment horizontal="center" vertical="center"/>
      <protection/>
    </xf>
    <xf numFmtId="0" fontId="170" fillId="0" borderId="2" xfId="692" applyFont="1" applyFill="1" applyBorder="1" applyAlignment="1">
      <alignment horizontal="center" vertical="center"/>
      <protection/>
    </xf>
    <xf numFmtId="1" fontId="170" fillId="0" borderId="38" xfId="692" applyNumberFormat="1" applyFont="1" applyFill="1" applyBorder="1" applyAlignment="1">
      <alignment horizontal="centerContinuous" vertical="center"/>
      <protection/>
    </xf>
    <xf numFmtId="0" fontId="170" fillId="0" borderId="2" xfId="692" applyFont="1" applyFill="1" applyBorder="1" applyAlignment="1">
      <alignment horizontal="right" vertical="center"/>
      <protection/>
    </xf>
    <xf numFmtId="182" fontId="177" fillId="0" borderId="25" xfId="700" applyNumberFormat="1" applyFont="1" applyFill="1" applyBorder="1" applyAlignment="1">
      <alignment horizontal="center" vertical="center"/>
      <protection/>
    </xf>
    <xf numFmtId="41" fontId="177" fillId="0" borderId="21" xfId="694" applyNumberFormat="1" applyFont="1" applyFill="1" applyBorder="1" applyAlignment="1">
      <alignment horizontal="center" vertical="center"/>
    </xf>
    <xf numFmtId="41" fontId="177" fillId="0" borderId="25" xfId="694" applyNumberFormat="1" applyFont="1" applyFill="1" applyBorder="1" applyAlignment="1">
      <alignment horizontal="center" vertical="center"/>
    </xf>
    <xf numFmtId="182" fontId="177" fillId="0" borderId="21" xfId="692" applyNumberFormat="1" applyFont="1" applyFill="1" applyBorder="1" applyAlignment="1">
      <alignment horizontal="center" vertical="center" shrinkToFit="1"/>
      <protection/>
    </xf>
    <xf numFmtId="41" fontId="177" fillId="0" borderId="2" xfId="694" applyNumberFormat="1" applyFont="1" applyFill="1" applyBorder="1" applyAlignment="1">
      <alignment horizontal="center" vertical="center"/>
    </xf>
    <xf numFmtId="41" fontId="177" fillId="0" borderId="0" xfId="694" applyNumberFormat="1" applyFont="1" applyFill="1" applyBorder="1" applyAlignment="1">
      <alignment horizontal="center" vertical="center"/>
    </xf>
    <xf numFmtId="182" fontId="177" fillId="0" borderId="2" xfId="694" applyNumberFormat="1" applyFont="1" applyFill="1" applyBorder="1" applyAlignment="1">
      <alignment horizontal="center" vertical="center" shrinkToFit="1"/>
    </xf>
    <xf numFmtId="0" fontId="169" fillId="0" borderId="0" xfId="700" applyFont="1" applyFill="1" applyBorder="1" applyAlignment="1">
      <alignment horizontal="center" vertical="center"/>
      <protection/>
    </xf>
    <xf numFmtId="0" fontId="169" fillId="0" borderId="2" xfId="0" applyFont="1" applyFill="1" applyBorder="1" applyAlignment="1">
      <alignment vertical="center"/>
    </xf>
    <xf numFmtId="41" fontId="170" fillId="0" borderId="0" xfId="676" applyNumberFormat="1" applyFont="1" applyFill="1" applyBorder="1" applyAlignment="1">
      <alignment horizontal="right" vertical="center"/>
    </xf>
    <xf numFmtId="0" fontId="169" fillId="0" borderId="24" xfId="0" applyFont="1" applyFill="1" applyBorder="1" applyAlignment="1">
      <alignment vertical="center"/>
    </xf>
    <xf numFmtId="0" fontId="169" fillId="0" borderId="2" xfId="692" applyFont="1" applyFill="1" applyBorder="1" applyAlignment="1">
      <alignment horizontal="right" vertical="center" shrinkToFit="1"/>
      <protection/>
    </xf>
    <xf numFmtId="41" fontId="169" fillId="0" borderId="24" xfId="505" applyNumberFormat="1" applyFont="1" applyFill="1" applyBorder="1" applyAlignment="1">
      <alignment horizontal="right"/>
    </xf>
    <xf numFmtId="41" fontId="169" fillId="0" borderId="0" xfId="505" applyNumberFormat="1" applyFont="1" applyFill="1" applyBorder="1" applyAlignment="1">
      <alignment horizontal="right"/>
    </xf>
    <xf numFmtId="0" fontId="169" fillId="0" borderId="6" xfId="700" applyFont="1" applyFill="1" applyBorder="1" applyAlignment="1">
      <alignment horizontal="center" vertical="center"/>
      <protection/>
    </xf>
    <xf numFmtId="0" fontId="169" fillId="0" borderId="20" xfId="0" applyFont="1" applyFill="1" applyBorder="1" applyAlignment="1">
      <alignment vertical="center"/>
    </xf>
    <xf numFmtId="41" fontId="170" fillId="0" borderId="6" xfId="676" applyNumberFormat="1" applyFont="1" applyFill="1" applyBorder="1" applyAlignment="1">
      <alignment horizontal="right" vertical="center"/>
    </xf>
    <xf numFmtId="41" fontId="169" fillId="0" borderId="19" xfId="505" applyNumberFormat="1" applyFont="1" applyFill="1" applyBorder="1" applyAlignment="1">
      <alignment horizontal="right"/>
    </xf>
    <xf numFmtId="0" fontId="169" fillId="0" borderId="20" xfId="692" applyFont="1" applyFill="1" applyBorder="1" applyAlignment="1">
      <alignment horizontal="right" vertical="center" shrinkToFit="1"/>
      <protection/>
    </xf>
    <xf numFmtId="0" fontId="170" fillId="0" borderId="0" xfId="691" applyFont="1" applyFill="1" applyBorder="1" applyAlignment="1">
      <alignment horizontal="left" vertical="center"/>
      <protection/>
    </xf>
    <xf numFmtId="41" fontId="170" fillId="0" borderId="0" xfId="694" applyNumberFormat="1" applyFont="1" applyFill="1" applyBorder="1" applyAlignment="1">
      <alignment horizontal="center" vertical="center"/>
    </xf>
    <xf numFmtId="41" fontId="170" fillId="0" borderId="0" xfId="700" applyNumberFormat="1" applyFont="1" applyFill="1" applyBorder="1" applyAlignment="1">
      <alignment horizontal="center" vertical="center"/>
      <protection/>
    </xf>
    <xf numFmtId="0" fontId="170" fillId="0" borderId="0" xfId="691" applyFont="1" applyFill="1" applyBorder="1" applyAlignment="1">
      <alignment vertical="center"/>
      <protection/>
    </xf>
    <xf numFmtId="0" fontId="170" fillId="0" borderId="0" xfId="692" applyFont="1" applyFill="1" applyBorder="1" applyAlignment="1">
      <alignment horizontal="right" vertical="center"/>
      <protection/>
    </xf>
    <xf numFmtId="0" fontId="170" fillId="0" borderId="0" xfId="692" applyFont="1" applyFill="1" applyBorder="1" applyAlignment="1">
      <alignment vertical="center"/>
      <protection/>
    </xf>
    <xf numFmtId="0" fontId="170" fillId="0" borderId="0" xfId="691" applyNumberFormat="1" applyFont="1" applyFill="1" applyBorder="1" applyAlignment="1">
      <alignment horizontal="left" vertical="center"/>
      <protection/>
    </xf>
    <xf numFmtId="0" fontId="170" fillId="0" borderId="0" xfId="692" applyFont="1" applyFill="1" applyBorder="1" applyAlignment="1">
      <alignment horizontal="left" vertical="center"/>
      <protection/>
    </xf>
    <xf numFmtId="191" fontId="170" fillId="0" borderId="0" xfId="692" applyNumberFormat="1" applyFont="1" applyFill="1" applyBorder="1" applyAlignment="1">
      <alignment horizontal="left" vertical="center"/>
      <protection/>
    </xf>
    <xf numFmtId="191" fontId="170" fillId="0" borderId="0" xfId="691" applyNumberFormat="1" applyFont="1" applyFill="1" applyBorder="1" applyAlignment="1">
      <alignment vertical="center"/>
      <protection/>
    </xf>
    <xf numFmtId="191" fontId="170" fillId="0" borderId="0" xfId="691" applyNumberFormat="1" applyFont="1" applyFill="1" applyAlignment="1">
      <alignment vertical="center"/>
      <protection/>
    </xf>
    <xf numFmtId="191" fontId="180" fillId="0" borderId="0" xfId="691" applyNumberFormat="1" applyFont="1" applyFill="1" applyBorder="1" applyAlignment="1">
      <alignment vertical="center"/>
      <protection/>
    </xf>
    <xf numFmtId="0" fontId="170" fillId="0" borderId="0" xfId="691" applyFont="1" applyFill="1" applyBorder="1" applyAlignment="1">
      <alignment horizontal="right" vertical="center"/>
      <protection/>
    </xf>
    <xf numFmtId="0" fontId="181" fillId="0" borderId="0" xfId="692" applyFont="1" applyFill="1" applyBorder="1" applyAlignment="1">
      <alignment vertical="center"/>
      <protection/>
    </xf>
    <xf numFmtId="0" fontId="171" fillId="0" borderId="0" xfId="691" applyFont="1" applyFill="1" applyBorder="1" applyAlignment="1">
      <alignment vertical="center"/>
      <protection/>
    </xf>
    <xf numFmtId="0" fontId="168" fillId="0" borderId="0" xfId="691" applyFont="1" applyFill="1" applyBorder="1" applyAlignment="1">
      <alignment vertical="center"/>
      <protection/>
    </xf>
    <xf numFmtId="191" fontId="170" fillId="0" borderId="0" xfId="692" applyNumberFormat="1" applyFont="1" applyFill="1" applyBorder="1" applyAlignment="1">
      <alignment vertical="center"/>
      <protection/>
    </xf>
    <xf numFmtId="182" fontId="167" fillId="0" borderId="24" xfId="700" applyNumberFormat="1" applyFont="1" applyFill="1" applyBorder="1" applyAlignment="1">
      <alignment horizontal="center" vertical="center"/>
      <protection/>
    </xf>
    <xf numFmtId="0" fontId="169" fillId="0" borderId="21" xfId="0" applyFont="1" applyFill="1" applyBorder="1" applyAlignment="1">
      <alignment vertical="center"/>
    </xf>
    <xf numFmtId="41" fontId="169" fillId="0" borderId="26" xfId="505" applyNumberFormat="1" applyFont="1" applyFill="1" applyBorder="1" applyAlignment="1">
      <alignment horizontal="right"/>
    </xf>
    <xf numFmtId="0" fontId="169" fillId="0" borderId="0" xfId="692" applyFont="1" applyFill="1" applyBorder="1" applyAlignment="1">
      <alignment horizontal="right" vertical="center" shrinkToFit="1"/>
      <protection/>
    </xf>
    <xf numFmtId="41" fontId="177" fillId="0" borderId="2" xfId="0" applyNumberFormat="1" applyFont="1" applyFill="1" applyBorder="1" applyAlignment="1">
      <alignment horizontal="center" vertical="center"/>
    </xf>
    <xf numFmtId="41" fontId="177" fillId="0" borderId="24" xfId="0" applyNumberFormat="1" applyFont="1" applyFill="1" applyBorder="1" applyAlignment="1">
      <alignment horizontal="center" vertical="center"/>
    </xf>
    <xf numFmtId="3" fontId="177" fillId="0" borderId="2" xfId="694" applyNumberFormat="1" applyFont="1" applyFill="1" applyBorder="1" applyAlignment="1">
      <alignment horizontal="right" vertical="center" shrinkToFit="1"/>
    </xf>
    <xf numFmtId="41" fontId="169" fillId="0" borderId="2" xfId="0" applyNumberFormat="1" applyFont="1" applyFill="1" applyBorder="1" applyAlignment="1">
      <alignment horizontal="center" vertical="center"/>
    </xf>
    <xf numFmtId="41" fontId="169" fillId="0" borderId="0" xfId="0" applyNumberFormat="1" applyFont="1" applyFill="1" applyBorder="1" applyAlignment="1">
      <alignment vertical="center"/>
    </xf>
    <xf numFmtId="0" fontId="169" fillId="0" borderId="2" xfId="692" applyFont="1" applyFill="1" applyBorder="1" applyAlignment="1" applyProtection="1">
      <alignment horizontal="center" vertical="center" shrinkToFit="1"/>
      <protection locked="0"/>
    </xf>
    <xf numFmtId="0" fontId="169" fillId="0" borderId="2" xfId="692" applyFont="1" applyFill="1" applyBorder="1" applyAlignment="1">
      <alignment horizontal="center" vertical="center" shrinkToFit="1"/>
      <protection/>
    </xf>
    <xf numFmtId="41" fontId="177" fillId="0" borderId="0" xfId="700" applyNumberFormat="1" applyFont="1" applyFill="1" applyBorder="1" applyAlignment="1">
      <alignment horizontal="center" vertical="center"/>
      <protection/>
    </xf>
    <xf numFmtId="41" fontId="169" fillId="0" borderId="20" xfId="0" applyNumberFormat="1" applyFont="1" applyFill="1" applyBorder="1" applyAlignment="1">
      <alignment horizontal="center" vertical="center"/>
    </xf>
    <xf numFmtId="41" fontId="169" fillId="0" borderId="6" xfId="0" applyNumberFormat="1" applyFont="1" applyFill="1" applyBorder="1" applyAlignment="1">
      <alignment vertical="center"/>
    </xf>
    <xf numFmtId="0" fontId="169" fillId="0" borderId="24" xfId="700" applyFont="1" applyFill="1" applyBorder="1" applyAlignment="1">
      <alignment horizontal="center" vertical="center"/>
      <protection/>
    </xf>
    <xf numFmtId="0" fontId="179" fillId="0" borderId="24" xfId="700" applyFont="1" applyFill="1" applyBorder="1" applyAlignment="1">
      <alignment horizontal="center" vertical="center"/>
      <protection/>
    </xf>
    <xf numFmtId="0" fontId="65" fillId="0" borderId="0" xfId="692" applyFont="1" applyFill="1" applyAlignment="1">
      <alignment horizontal="centerContinuous" vertical="center" shrinkToFit="1"/>
      <protection/>
    </xf>
    <xf numFmtId="0" fontId="169" fillId="0" borderId="2" xfId="692" applyFont="1" applyFill="1" applyBorder="1" applyAlignment="1">
      <alignment horizontal="center" vertical="center"/>
      <protection/>
    </xf>
    <xf numFmtId="41" fontId="169" fillId="0" borderId="21" xfId="0" applyNumberFormat="1" applyFont="1" applyFill="1" applyBorder="1" applyAlignment="1">
      <alignment horizontal="center" vertical="center"/>
    </xf>
    <xf numFmtId="41" fontId="170" fillId="0" borderId="25" xfId="676" applyNumberFormat="1" applyFont="1" applyFill="1" applyBorder="1" applyAlignment="1">
      <alignment horizontal="right" vertical="center"/>
    </xf>
    <xf numFmtId="41" fontId="169" fillId="0" borderId="26" xfId="0" applyNumberFormat="1" applyFont="1" applyFill="1" applyBorder="1" applyAlignment="1">
      <alignment vertical="center"/>
    </xf>
    <xf numFmtId="0" fontId="169" fillId="0" borderId="21" xfId="692" applyFont="1" applyFill="1" applyBorder="1" applyAlignment="1">
      <alignment horizontal="center" vertical="center"/>
      <protection/>
    </xf>
    <xf numFmtId="0" fontId="169" fillId="0" borderId="2" xfId="692" applyFont="1" applyFill="1" applyBorder="1" applyAlignment="1">
      <alignment horizontal="right" vertical="center"/>
      <protection/>
    </xf>
    <xf numFmtId="0" fontId="177" fillId="0" borderId="2" xfId="0" applyFont="1" applyFill="1" applyBorder="1" applyAlignment="1">
      <alignment horizontal="right" vertical="center" shrinkToFit="1"/>
    </xf>
    <xf numFmtId="41" fontId="169" fillId="0" borderId="2" xfId="0" applyNumberFormat="1" applyFont="1" applyFill="1" applyBorder="1" applyAlignment="1">
      <alignment vertical="center"/>
    </xf>
    <xf numFmtId="0" fontId="169" fillId="0" borderId="2" xfId="0" applyFont="1" applyFill="1" applyBorder="1" applyAlignment="1" applyProtection="1">
      <alignment horizontal="center" vertical="center" shrinkToFit="1"/>
      <protection locked="0"/>
    </xf>
    <xf numFmtId="0" fontId="169" fillId="0" borderId="2" xfId="0" applyFont="1" applyFill="1" applyBorder="1" applyAlignment="1">
      <alignment horizontal="center" vertical="center" shrinkToFit="1"/>
    </xf>
    <xf numFmtId="41" fontId="169" fillId="0" borderId="20" xfId="0" applyNumberFormat="1" applyFont="1" applyFill="1" applyBorder="1" applyAlignment="1">
      <alignment vertical="center"/>
    </xf>
    <xf numFmtId="0" fontId="169" fillId="0" borderId="20" xfId="0" applyFont="1" applyFill="1" applyBorder="1" applyAlignment="1">
      <alignment horizontal="right" vertical="center" shrinkToFit="1"/>
    </xf>
    <xf numFmtId="41" fontId="169" fillId="0" borderId="21" xfId="0" applyNumberFormat="1" applyFont="1" applyFill="1" applyBorder="1" applyAlignment="1">
      <alignment vertical="center"/>
    </xf>
    <xf numFmtId="41" fontId="177" fillId="0" borderId="0" xfId="686" applyNumberFormat="1" applyFont="1" applyFill="1" applyBorder="1" applyAlignment="1">
      <alignment vertical="center" shrinkToFit="1"/>
      <protection/>
    </xf>
    <xf numFmtId="41" fontId="177" fillId="0" borderId="24" xfId="694" applyNumberFormat="1" applyFont="1" applyFill="1" applyBorder="1" applyAlignment="1">
      <alignment horizontal="center" vertical="center"/>
    </xf>
    <xf numFmtId="0" fontId="169" fillId="0" borderId="2" xfId="0" applyFont="1" applyBorder="1" applyAlignment="1">
      <alignment vertical="center"/>
    </xf>
    <xf numFmtId="0" fontId="169" fillId="0" borderId="20" xfId="0" applyFont="1" applyBorder="1" applyAlignment="1">
      <alignment vertical="center"/>
    </xf>
    <xf numFmtId="0" fontId="169" fillId="0" borderId="21" xfId="0" applyFont="1" applyBorder="1" applyAlignment="1">
      <alignment vertical="center"/>
    </xf>
    <xf numFmtId="0" fontId="169" fillId="0" borderId="26" xfId="610" applyFont="1" applyBorder="1">
      <alignment vertical="center"/>
      <protection/>
    </xf>
    <xf numFmtId="182" fontId="169" fillId="0" borderId="2" xfId="692" applyNumberFormat="1" applyFont="1" applyFill="1" applyBorder="1" applyAlignment="1">
      <alignment horizontal="center" vertical="center" shrinkToFit="1"/>
      <protection/>
    </xf>
    <xf numFmtId="0" fontId="169" fillId="0" borderId="24" xfId="610" applyFont="1" applyBorder="1">
      <alignment vertical="center"/>
      <protection/>
    </xf>
    <xf numFmtId="3" fontId="177" fillId="0" borderId="0" xfId="692" applyNumberFormat="1" applyFont="1" applyFill="1" applyBorder="1" applyAlignment="1">
      <alignment vertical="center"/>
      <protection/>
    </xf>
    <xf numFmtId="182" fontId="177" fillId="0" borderId="2" xfId="692" applyNumberFormat="1" applyFont="1" applyFill="1" applyBorder="1" applyAlignment="1">
      <alignment horizontal="center" vertical="center" shrinkToFit="1"/>
      <protection/>
    </xf>
    <xf numFmtId="0" fontId="169" fillId="0" borderId="2" xfId="629" applyFont="1" applyFill="1" applyBorder="1" applyAlignment="1">
      <alignment vertical="center"/>
    </xf>
    <xf numFmtId="41" fontId="169" fillId="0" borderId="24" xfId="629" applyNumberFormat="1" applyFont="1" applyFill="1" applyBorder="1" applyAlignment="1">
      <alignment vertical="center"/>
    </xf>
    <xf numFmtId="41" fontId="169" fillId="0" borderId="0" xfId="671" applyNumberFormat="1" applyFont="1" applyFill="1" applyBorder="1" applyAlignment="1">
      <alignment horizontal="center" vertical="center"/>
      <protection/>
    </xf>
    <xf numFmtId="41" fontId="169" fillId="0" borderId="0" xfId="629" applyNumberFormat="1" applyFont="1" applyFill="1" applyBorder="1" applyAlignment="1">
      <alignment vertical="center"/>
    </xf>
    <xf numFmtId="0" fontId="169" fillId="0" borderId="20" xfId="629" applyFont="1" applyFill="1" applyBorder="1" applyAlignment="1">
      <alignment vertical="center"/>
    </xf>
    <xf numFmtId="41" fontId="169" fillId="0" borderId="6" xfId="671" applyNumberFormat="1" applyFont="1" applyFill="1" applyBorder="1" applyAlignment="1">
      <alignment horizontal="center" vertical="center"/>
      <protection/>
    </xf>
    <xf numFmtId="41" fontId="169" fillId="0" borderId="19" xfId="629" applyNumberFormat="1" applyFont="1" applyFill="1" applyBorder="1" applyAlignment="1">
      <alignment vertical="center"/>
    </xf>
    <xf numFmtId="182" fontId="169" fillId="0" borderId="20" xfId="692" applyNumberFormat="1" applyFont="1" applyFill="1" applyBorder="1" applyAlignment="1">
      <alignment horizontal="center" vertical="center" shrinkToFit="1"/>
      <protection/>
    </xf>
    <xf numFmtId="0" fontId="169" fillId="0" borderId="21" xfId="629" applyFont="1" applyFill="1" applyBorder="1" applyAlignment="1">
      <alignment vertical="center"/>
    </xf>
    <xf numFmtId="41" fontId="169" fillId="0" borderId="25" xfId="671" applyNumberFormat="1" applyFont="1" applyFill="1" applyBorder="1" applyAlignment="1">
      <alignment horizontal="center" vertical="center"/>
      <protection/>
    </xf>
    <xf numFmtId="41" fontId="169" fillId="0" borderId="26" xfId="629" applyNumberFormat="1" applyFont="1" applyFill="1" applyBorder="1" applyAlignment="1">
      <alignment vertical="center"/>
    </xf>
    <xf numFmtId="182" fontId="170" fillId="0" borderId="21" xfId="692" applyNumberFormat="1" applyFont="1" applyFill="1" applyBorder="1" applyAlignment="1">
      <alignment horizontal="center" vertical="center" shrinkToFit="1"/>
      <protection/>
    </xf>
    <xf numFmtId="182" fontId="170" fillId="0" borderId="2" xfId="692" applyNumberFormat="1" applyFont="1" applyFill="1" applyBorder="1" applyAlignment="1">
      <alignment horizontal="center" vertical="center" shrinkToFit="1"/>
      <protection/>
    </xf>
    <xf numFmtId="182" fontId="182" fillId="0" borderId="2" xfId="692" applyNumberFormat="1" applyFont="1" applyFill="1" applyBorder="1" applyAlignment="1">
      <alignment horizontal="center" vertical="center" shrinkToFit="1"/>
      <protection/>
    </xf>
    <xf numFmtId="41" fontId="177" fillId="0" borderId="2" xfId="700" applyNumberFormat="1" applyFont="1" applyFill="1" applyBorder="1" applyAlignment="1">
      <alignment horizontal="center" vertical="center"/>
      <protection/>
    </xf>
    <xf numFmtId="182" fontId="169" fillId="0" borderId="21" xfId="692" applyNumberFormat="1" applyFont="1" applyFill="1" applyBorder="1" applyAlignment="1">
      <alignment horizontal="center" vertical="center" shrinkToFit="1"/>
      <protection/>
    </xf>
    <xf numFmtId="41" fontId="170" fillId="0" borderId="0" xfId="700" applyNumberFormat="1" applyFont="1" applyFill="1" applyBorder="1" applyAlignment="1">
      <alignment horizontal="right" vertical="center"/>
      <protection/>
    </xf>
    <xf numFmtId="41" fontId="170" fillId="0" borderId="6" xfId="700" applyNumberFormat="1" applyFont="1" applyFill="1" applyBorder="1" applyAlignment="1">
      <alignment horizontal="right" vertical="center"/>
      <protection/>
    </xf>
    <xf numFmtId="41" fontId="169" fillId="0" borderId="19" xfId="0" applyNumberFormat="1" applyFont="1" applyFill="1" applyBorder="1" applyAlignment="1">
      <alignment vertical="center"/>
    </xf>
    <xf numFmtId="182" fontId="169" fillId="0" borderId="20" xfId="700" applyNumberFormat="1" applyFont="1" applyFill="1" applyBorder="1" applyAlignment="1">
      <alignment horizontal="center" vertical="center"/>
      <protection/>
    </xf>
    <xf numFmtId="191" fontId="65" fillId="0" borderId="0" xfId="692" applyNumberFormat="1" applyFont="1" applyFill="1" applyBorder="1" applyAlignment="1">
      <alignment horizontal="centerContinuous" vertical="center"/>
      <protection/>
    </xf>
    <xf numFmtId="191" fontId="65" fillId="0" borderId="0" xfId="692" applyNumberFormat="1" applyFont="1" applyFill="1" applyAlignment="1">
      <alignment horizontal="left" vertical="center"/>
      <protection/>
    </xf>
    <xf numFmtId="0" fontId="76" fillId="0" borderId="0" xfId="691" applyFont="1" applyFill="1" applyBorder="1" applyAlignment="1">
      <alignment vertical="center"/>
      <protection/>
    </xf>
    <xf numFmtId="0" fontId="140" fillId="0" borderId="0" xfId="692" applyFont="1" applyFill="1" applyBorder="1" applyAlignment="1">
      <alignment vertical="center"/>
      <protection/>
    </xf>
    <xf numFmtId="41" fontId="169" fillId="0" borderId="25" xfId="700" applyNumberFormat="1" applyFont="1" applyFill="1" applyBorder="1" applyAlignment="1">
      <alignment horizontal="right" vertical="center"/>
      <protection/>
    </xf>
    <xf numFmtId="41" fontId="169" fillId="0" borderId="0" xfId="700" applyNumberFormat="1" applyFont="1" applyFill="1" applyBorder="1" applyAlignment="1">
      <alignment horizontal="right" vertical="center"/>
      <protection/>
    </xf>
    <xf numFmtId="41" fontId="169" fillId="0" borderId="2" xfId="671" applyNumberFormat="1" applyFont="1" applyFill="1" applyBorder="1" applyAlignment="1">
      <alignment horizontal="center" vertical="center"/>
      <protection/>
    </xf>
    <xf numFmtId="41" fontId="169" fillId="0" borderId="0" xfId="671" applyNumberFormat="1" applyFont="1" applyFill="1" applyBorder="1" applyAlignment="1">
      <alignment vertical="center"/>
      <protection/>
    </xf>
    <xf numFmtId="41" fontId="169" fillId="0" borderId="24" xfId="671" applyNumberFormat="1" applyFont="1" applyFill="1" applyBorder="1" applyAlignment="1">
      <alignment vertical="center"/>
      <protection/>
    </xf>
    <xf numFmtId="0" fontId="161" fillId="0" borderId="2" xfId="612" applyFont="1" applyBorder="1">
      <alignment vertical="center"/>
      <protection/>
    </xf>
    <xf numFmtId="0" fontId="161" fillId="0" borderId="20" xfId="612" applyFont="1" applyBorder="1">
      <alignment vertical="center"/>
      <protection/>
    </xf>
    <xf numFmtId="41" fontId="169" fillId="0" borderId="19" xfId="671" applyNumberFormat="1" applyFont="1" applyFill="1" applyBorder="1" applyAlignment="1">
      <alignment horizontal="center" vertical="center"/>
      <protection/>
    </xf>
    <xf numFmtId="0" fontId="161" fillId="0" borderId="21" xfId="614" applyFont="1" applyBorder="1">
      <alignment vertical="center"/>
      <protection/>
    </xf>
    <xf numFmtId="0" fontId="161" fillId="0" borderId="0" xfId="614" applyFont="1">
      <alignment vertical="center"/>
      <protection/>
    </xf>
    <xf numFmtId="0" fontId="161" fillId="0" borderId="0" xfId="616" applyFont="1">
      <alignment vertical="center"/>
      <protection/>
    </xf>
    <xf numFmtId="41" fontId="169" fillId="0" borderId="19" xfId="0" applyNumberFormat="1" applyFont="1" applyFill="1" applyBorder="1" applyAlignment="1">
      <alignment horizontal="center" vertical="center"/>
    </xf>
    <xf numFmtId="41" fontId="177" fillId="0" borderId="21" xfId="700" applyNumberFormat="1" applyFont="1" applyFill="1" applyBorder="1" applyAlignment="1">
      <alignment horizontal="center" vertical="center"/>
      <protection/>
    </xf>
    <xf numFmtId="41" fontId="177" fillId="0" borderId="25" xfId="700" applyNumberFormat="1" applyFont="1" applyFill="1" applyBorder="1" applyAlignment="1">
      <alignment horizontal="center" vertical="center"/>
      <protection/>
    </xf>
    <xf numFmtId="0" fontId="169" fillId="0" borderId="2" xfId="618" applyFont="1" applyBorder="1">
      <alignment vertical="center"/>
      <protection/>
    </xf>
    <xf numFmtId="0" fontId="169" fillId="0" borderId="24" xfId="618" applyFont="1" applyBorder="1">
      <alignment vertical="center"/>
      <protection/>
    </xf>
    <xf numFmtId="41" fontId="169" fillId="0" borderId="20" xfId="671" applyNumberFormat="1" applyFont="1" applyFill="1" applyBorder="1" applyAlignment="1">
      <alignment horizontal="center" vertical="center"/>
      <protection/>
    </xf>
    <xf numFmtId="0" fontId="76" fillId="0" borderId="0" xfId="692" applyFont="1" applyFill="1" applyBorder="1" applyAlignment="1">
      <alignment vertical="center"/>
      <protection/>
    </xf>
    <xf numFmtId="0" fontId="169" fillId="0" borderId="0" xfId="692" applyFont="1" applyFill="1" applyBorder="1" applyAlignment="1">
      <alignment vertical="center"/>
      <protection/>
    </xf>
    <xf numFmtId="0" fontId="169" fillId="0" borderId="19" xfId="692" applyFont="1" applyFill="1" applyBorder="1" applyAlignment="1">
      <alignment vertical="center"/>
      <protection/>
    </xf>
    <xf numFmtId="0" fontId="169" fillId="0" borderId="41" xfId="691" applyFont="1" applyFill="1" applyBorder="1" applyAlignment="1">
      <alignment horizontal="centerContinuous" vertical="center" shrinkToFit="1"/>
      <protection/>
    </xf>
    <xf numFmtId="0" fontId="169" fillId="0" borderId="32" xfId="691" applyFont="1" applyFill="1" applyBorder="1" applyAlignment="1">
      <alignment horizontal="center" vertical="center" shrinkToFit="1"/>
      <protection/>
    </xf>
    <xf numFmtId="0" fontId="169" fillId="0" borderId="24" xfId="691" applyFont="1" applyFill="1" applyBorder="1" applyAlignment="1">
      <alignment horizontal="centerContinuous" vertical="center" shrinkToFit="1"/>
      <protection/>
    </xf>
    <xf numFmtId="0" fontId="169" fillId="0" borderId="21" xfId="691" applyFont="1" applyFill="1" applyBorder="1" applyAlignment="1">
      <alignment horizontal="center" vertical="center" shrinkToFit="1"/>
      <protection/>
    </xf>
    <xf numFmtId="0" fontId="169" fillId="0" borderId="35" xfId="691" applyFont="1" applyFill="1" applyBorder="1" applyAlignment="1">
      <alignment horizontal="center" vertical="center" shrinkToFit="1"/>
      <protection/>
    </xf>
    <xf numFmtId="0" fontId="169" fillId="0" borderId="0" xfId="691" applyFont="1" applyFill="1" applyBorder="1" applyAlignment="1">
      <alignment horizontal="center" vertical="center" shrinkToFit="1"/>
      <protection/>
    </xf>
    <xf numFmtId="0" fontId="169" fillId="0" borderId="39" xfId="691" applyFont="1" applyFill="1" applyBorder="1" applyAlignment="1">
      <alignment vertical="center" shrinkToFit="1"/>
      <protection/>
    </xf>
    <xf numFmtId="0" fontId="169" fillId="0" borderId="40" xfId="691" applyFont="1" applyFill="1" applyBorder="1" applyAlignment="1">
      <alignment horizontal="center" vertical="center" shrinkToFit="1"/>
      <protection/>
    </xf>
    <xf numFmtId="0" fontId="169" fillId="0" borderId="38" xfId="691" applyFont="1" applyFill="1" applyBorder="1" applyAlignment="1">
      <alignment horizontal="center" vertical="center" shrinkToFit="1"/>
      <protection/>
    </xf>
    <xf numFmtId="0" fontId="169" fillId="0" borderId="37" xfId="691" applyFont="1" applyFill="1" applyBorder="1" applyAlignment="1">
      <alignment vertical="center" shrinkToFit="1"/>
      <protection/>
    </xf>
    <xf numFmtId="0" fontId="177" fillId="0" borderId="24" xfId="691" applyFont="1" applyFill="1" applyBorder="1" applyAlignment="1">
      <alignment horizontal="center" vertical="center"/>
      <protection/>
    </xf>
    <xf numFmtId="185" fontId="177" fillId="0" borderId="0" xfId="691" applyNumberFormat="1" applyFont="1" applyFill="1" applyBorder="1" applyAlignment="1">
      <alignment vertical="center"/>
      <protection/>
    </xf>
    <xf numFmtId="2" fontId="177" fillId="0" borderId="0" xfId="691" applyNumberFormat="1" applyFont="1" applyFill="1" applyBorder="1" applyAlignment="1">
      <alignment vertical="center"/>
      <protection/>
    </xf>
    <xf numFmtId="43" fontId="177" fillId="0" borderId="0" xfId="691" applyNumberFormat="1" applyFont="1" applyFill="1" applyBorder="1" applyAlignment="1">
      <alignment vertical="center"/>
      <protection/>
    </xf>
    <xf numFmtId="0" fontId="177" fillId="0" borderId="2" xfId="691" applyFont="1" applyFill="1" applyBorder="1" applyAlignment="1">
      <alignment horizontal="center" vertical="center"/>
      <protection/>
    </xf>
    <xf numFmtId="0" fontId="169" fillId="0" borderId="24" xfId="691" applyFont="1" applyFill="1" applyBorder="1" applyAlignment="1">
      <alignment horizontal="center" vertical="center"/>
      <protection/>
    </xf>
    <xf numFmtId="41" fontId="169" fillId="0" borderId="0" xfId="536" applyNumberFormat="1" applyFont="1" applyFill="1" applyBorder="1" applyAlignment="1">
      <alignment vertical="center"/>
    </xf>
    <xf numFmtId="2" fontId="169" fillId="0" borderId="0" xfId="691" applyNumberFormat="1" applyFont="1" applyFill="1" applyBorder="1" applyAlignment="1">
      <alignment vertical="center"/>
      <protection/>
    </xf>
    <xf numFmtId="0" fontId="169" fillId="0" borderId="2" xfId="691" applyFont="1" applyFill="1" applyBorder="1" applyAlignment="1">
      <alignment horizontal="center" vertical="center" wrapText="1"/>
      <protection/>
    </xf>
    <xf numFmtId="0" fontId="169" fillId="0" borderId="2" xfId="691" applyFont="1" applyFill="1" applyBorder="1" applyAlignment="1">
      <alignment horizontal="center" vertical="center"/>
      <protection/>
    </xf>
    <xf numFmtId="43" fontId="169" fillId="0" borderId="24" xfId="691" applyNumberFormat="1" applyFont="1" applyFill="1" applyBorder="1" applyAlignment="1">
      <alignment vertical="center"/>
      <protection/>
    </xf>
    <xf numFmtId="0" fontId="169" fillId="0" borderId="0" xfId="691" applyFont="1" applyFill="1" applyBorder="1" applyAlignment="1">
      <alignment horizontal="center" vertical="center"/>
      <protection/>
    </xf>
    <xf numFmtId="0" fontId="169" fillId="0" borderId="24" xfId="691" applyFont="1" applyFill="1" applyBorder="1" applyAlignment="1">
      <alignment horizontal="center" vertical="center" wrapText="1"/>
      <protection/>
    </xf>
    <xf numFmtId="0" fontId="169" fillId="0" borderId="19" xfId="691" applyFont="1" applyFill="1" applyBorder="1" applyAlignment="1">
      <alignment horizontal="center" vertical="center" wrapText="1"/>
      <protection/>
    </xf>
    <xf numFmtId="41" fontId="169" fillId="0" borderId="6" xfId="536" applyNumberFormat="1" applyFont="1" applyFill="1" applyBorder="1" applyAlignment="1">
      <alignment vertical="center"/>
    </xf>
    <xf numFmtId="2" fontId="169" fillId="0" borderId="6" xfId="691" applyNumberFormat="1" applyFont="1" applyFill="1" applyBorder="1" applyAlignment="1">
      <alignment vertical="center"/>
      <protection/>
    </xf>
    <xf numFmtId="43" fontId="169" fillId="0" borderId="6" xfId="691" applyNumberFormat="1" applyFont="1" applyFill="1" applyBorder="1" applyAlignment="1">
      <alignment vertical="center"/>
      <protection/>
    </xf>
    <xf numFmtId="43" fontId="169" fillId="0" borderId="19" xfId="691" applyNumberFormat="1" applyFont="1" applyFill="1" applyBorder="1" applyAlignment="1">
      <alignment vertical="center"/>
      <protection/>
    </xf>
    <xf numFmtId="0" fontId="183" fillId="0" borderId="0" xfId="691" applyFont="1" applyFill="1" applyBorder="1" applyAlignment="1">
      <alignment vertical="center"/>
      <protection/>
    </xf>
    <xf numFmtId="2" fontId="170" fillId="0" borderId="0" xfId="691" applyNumberFormat="1" applyFont="1" applyFill="1" applyAlignment="1">
      <alignment vertical="center"/>
      <protection/>
    </xf>
    <xf numFmtId="2" fontId="170" fillId="0" borderId="0" xfId="691" applyNumberFormat="1" applyFont="1" applyFill="1" applyBorder="1" applyAlignment="1">
      <alignment vertical="center"/>
      <protection/>
    </xf>
    <xf numFmtId="0" fontId="170" fillId="0" borderId="0" xfId="702" applyFont="1" applyFill="1" applyBorder="1" applyAlignment="1">
      <alignment vertical="center"/>
    </xf>
    <xf numFmtId="0" fontId="65" fillId="0" borderId="0" xfId="691" applyFont="1" applyFill="1" applyBorder="1" applyAlignment="1">
      <alignment horizontal="centerContinuous" vertical="center"/>
      <protection/>
    </xf>
    <xf numFmtId="0" fontId="73" fillId="0" borderId="0" xfId="691" applyFont="1" applyFill="1" applyAlignment="1">
      <alignment horizontal="centerContinuous" vertical="center"/>
      <protection/>
    </xf>
    <xf numFmtId="0" fontId="65" fillId="0" borderId="0" xfId="691" applyFont="1" applyFill="1" applyAlignment="1">
      <alignment horizontal="centerContinuous" vertical="center"/>
      <protection/>
    </xf>
    <xf numFmtId="0" fontId="180" fillId="0" borderId="0" xfId="691" applyFont="1" applyFill="1" applyBorder="1" applyAlignment="1">
      <alignment horizontal="left" vertical="center"/>
      <protection/>
    </xf>
    <xf numFmtId="2" fontId="180" fillId="0" borderId="0" xfId="691" applyNumberFormat="1" applyFont="1" applyFill="1" applyAlignment="1">
      <alignment vertical="center"/>
      <protection/>
    </xf>
    <xf numFmtId="0" fontId="180" fillId="0" borderId="0" xfId="691" applyFont="1" applyFill="1" applyBorder="1" applyAlignment="1">
      <alignment horizontal="right" vertical="center"/>
      <protection/>
    </xf>
    <xf numFmtId="0" fontId="180" fillId="0" borderId="0" xfId="691" applyFont="1" applyFill="1" applyBorder="1" applyAlignment="1">
      <alignment vertical="center"/>
      <protection/>
    </xf>
    <xf numFmtId="0" fontId="184" fillId="0" borderId="0" xfId="691" applyFont="1" applyFill="1" applyBorder="1" applyAlignment="1">
      <alignment horizontal="centerContinuous" vertical="center"/>
      <protection/>
    </xf>
    <xf numFmtId="0" fontId="185" fillId="0" borderId="0" xfId="691" applyFont="1" applyFill="1" applyAlignment="1">
      <alignment horizontal="centerContinuous" vertical="center"/>
      <protection/>
    </xf>
    <xf numFmtId="0" fontId="184" fillId="0" borderId="0" xfId="691" applyFont="1" applyFill="1" applyAlignment="1">
      <alignment horizontal="centerContinuous" vertical="center"/>
      <protection/>
    </xf>
    <xf numFmtId="0" fontId="184" fillId="0" borderId="0" xfId="691" applyFont="1" applyFill="1" applyBorder="1" applyAlignment="1">
      <alignment horizontal="center" vertical="center"/>
      <protection/>
    </xf>
    <xf numFmtId="0" fontId="171" fillId="0" borderId="0" xfId="691" applyFont="1" applyFill="1" applyBorder="1" applyAlignment="1">
      <alignment horizontal="center" vertical="center"/>
      <protection/>
    </xf>
    <xf numFmtId="0" fontId="186" fillId="0" borderId="0" xfId="691" applyFont="1" applyFill="1" applyBorder="1" applyAlignment="1">
      <alignment horizontal="center" vertical="center"/>
      <protection/>
    </xf>
    <xf numFmtId="0" fontId="171" fillId="0" borderId="0" xfId="691" applyFont="1" applyFill="1" applyAlignment="1">
      <alignment horizontal="center" vertical="center"/>
      <protection/>
    </xf>
    <xf numFmtId="186" fontId="169" fillId="0" borderId="29" xfId="535" applyNumberFormat="1" applyFont="1" applyFill="1" applyBorder="1" applyAlignment="1">
      <alignment horizontal="center" vertical="center" shrinkToFit="1"/>
    </xf>
    <xf numFmtId="186" fontId="169" fillId="0" borderId="31" xfId="535" applyNumberFormat="1" applyFont="1" applyFill="1" applyBorder="1" applyAlignment="1">
      <alignment horizontal="center" vertical="center" shrinkToFit="1"/>
    </xf>
    <xf numFmtId="0" fontId="169" fillId="0" borderId="28" xfId="691" applyFont="1" applyFill="1" applyBorder="1" applyAlignment="1">
      <alignment horizontal="center" vertical="center" shrinkToFit="1"/>
      <protection/>
    </xf>
    <xf numFmtId="0" fontId="169" fillId="0" borderId="0" xfId="691" applyFont="1" applyFill="1" applyBorder="1" applyAlignment="1">
      <alignment vertical="center" shrinkToFit="1"/>
      <protection/>
    </xf>
    <xf numFmtId="0" fontId="179" fillId="0" borderId="35" xfId="691" applyFont="1" applyFill="1" applyBorder="1" applyAlignment="1">
      <alignment horizontal="center" vertical="center" shrinkToFit="1"/>
      <protection/>
    </xf>
    <xf numFmtId="0" fontId="177" fillId="0" borderId="0" xfId="691" applyFont="1" applyFill="1" applyBorder="1" applyAlignment="1">
      <alignment vertical="center"/>
      <protection/>
    </xf>
    <xf numFmtId="41" fontId="169" fillId="0" borderId="0" xfId="703" applyNumberFormat="1" applyFont="1" applyFill="1" applyBorder="1" applyAlignment="1">
      <alignment horizontal="center" vertical="center" wrapText="1"/>
      <protection/>
    </xf>
    <xf numFmtId="43" fontId="169" fillId="0" borderId="0" xfId="703" applyNumberFormat="1" applyFont="1" applyFill="1" applyBorder="1" applyAlignment="1">
      <alignment horizontal="center" vertical="center" wrapText="1"/>
      <protection/>
    </xf>
    <xf numFmtId="0" fontId="169" fillId="0" borderId="0" xfId="691" applyFont="1" applyFill="1" applyBorder="1" applyAlignment="1">
      <alignment vertical="center"/>
      <protection/>
    </xf>
    <xf numFmtId="0" fontId="169" fillId="0" borderId="36" xfId="691" applyFont="1" applyFill="1" applyBorder="1" applyAlignment="1">
      <alignment horizontal="center" vertical="center" wrapText="1"/>
      <protection/>
    </xf>
    <xf numFmtId="0" fontId="169" fillId="0" borderId="12" xfId="691" applyFont="1" applyFill="1" applyBorder="1" applyAlignment="1">
      <alignment vertical="center"/>
      <protection/>
    </xf>
    <xf numFmtId="0" fontId="169" fillId="0" borderId="22" xfId="691" applyFont="1" applyFill="1" applyBorder="1" applyAlignment="1">
      <alignment vertical="center"/>
      <protection/>
    </xf>
    <xf numFmtId="41" fontId="169" fillId="0" borderId="6" xfId="703" applyNumberFormat="1" applyFont="1" applyFill="1" applyBorder="1" applyAlignment="1">
      <alignment horizontal="center" vertical="center" wrapText="1"/>
      <protection/>
    </xf>
    <xf numFmtId="43" fontId="169" fillId="0" borderId="6" xfId="703" applyNumberFormat="1" applyFont="1" applyFill="1" applyBorder="1" applyAlignment="1">
      <alignment horizontal="center" vertical="center" wrapText="1"/>
      <protection/>
    </xf>
    <xf numFmtId="2" fontId="169" fillId="0" borderId="19" xfId="691" applyNumberFormat="1" applyFont="1" applyFill="1" applyBorder="1" applyAlignment="1">
      <alignment vertical="center"/>
      <protection/>
    </xf>
    <xf numFmtId="0" fontId="169" fillId="0" borderId="42" xfId="691" applyFont="1" applyFill="1" applyBorder="1" applyAlignment="1">
      <alignment horizontal="center" vertical="center" wrapText="1"/>
      <protection/>
    </xf>
    <xf numFmtId="0" fontId="181" fillId="0" borderId="0" xfId="691" applyFont="1" applyFill="1" applyBorder="1" applyAlignment="1">
      <alignment horizontal="center" vertical="center"/>
      <protection/>
    </xf>
    <xf numFmtId="2" fontId="169" fillId="0" borderId="24" xfId="691" applyNumberFormat="1" applyFont="1" applyFill="1" applyBorder="1" applyAlignment="1">
      <alignment vertical="center"/>
      <protection/>
    </xf>
    <xf numFmtId="177" fontId="170" fillId="0" borderId="0" xfId="691" applyNumberFormat="1" applyFont="1" applyFill="1" applyBorder="1" applyAlignment="1">
      <alignment vertical="center"/>
      <protection/>
    </xf>
    <xf numFmtId="0" fontId="169" fillId="0" borderId="28" xfId="694" applyNumberFormat="1" applyFont="1" applyFill="1" applyBorder="1" applyAlignment="1">
      <alignment horizontal="center" vertical="center"/>
    </xf>
    <xf numFmtId="0" fontId="169" fillId="0" borderId="33" xfId="694" applyNumberFormat="1" applyFont="1" applyFill="1" applyBorder="1" applyAlignment="1">
      <alignment horizontal="center" vertical="center"/>
    </xf>
    <xf numFmtId="0" fontId="169" fillId="0" borderId="36" xfId="694" applyNumberFormat="1" applyFont="1" applyFill="1" applyBorder="1" applyAlignment="1">
      <alignment horizontal="center" vertical="center"/>
    </xf>
    <xf numFmtId="0" fontId="169" fillId="0" borderId="35" xfId="694" applyNumberFormat="1" applyFont="1" applyFill="1" applyBorder="1" applyAlignment="1">
      <alignment horizontal="center" vertical="center"/>
    </xf>
    <xf numFmtId="0" fontId="169" fillId="0" borderId="0" xfId="694" applyNumberFormat="1" applyFont="1" applyFill="1" applyBorder="1" applyAlignment="1">
      <alignment horizontal="center" vertical="center"/>
    </xf>
    <xf numFmtId="0" fontId="169" fillId="0" borderId="39" xfId="694" applyNumberFormat="1" applyFont="1" applyFill="1" applyBorder="1" applyAlignment="1">
      <alignment horizontal="center" vertical="center"/>
    </xf>
    <xf numFmtId="0" fontId="169" fillId="0" borderId="38" xfId="694" applyNumberFormat="1" applyFont="1" applyFill="1" applyBorder="1" applyAlignment="1">
      <alignment horizontal="center" vertical="center"/>
    </xf>
    <xf numFmtId="0" fontId="169" fillId="0" borderId="38" xfId="691" applyNumberFormat="1" applyFont="1" applyFill="1" applyBorder="1" applyAlignment="1">
      <alignment horizontal="center" vertical="center"/>
      <protection/>
    </xf>
    <xf numFmtId="0" fontId="169" fillId="0" borderId="38" xfId="694" applyNumberFormat="1" applyFont="1" applyFill="1" applyBorder="1" applyAlignment="1">
      <alignment horizontal="center" vertical="center" wrapText="1"/>
    </xf>
    <xf numFmtId="0" fontId="169" fillId="0" borderId="24" xfId="694" applyNumberFormat="1" applyFont="1" applyFill="1" applyBorder="1" applyAlignment="1">
      <alignment horizontal="center" vertical="center"/>
    </xf>
    <xf numFmtId="41" fontId="169" fillId="0" borderId="2" xfId="694" applyNumberFormat="1" applyFont="1" applyFill="1" applyBorder="1" applyAlignment="1">
      <alignment horizontal="right" vertical="center"/>
    </xf>
    <xf numFmtId="41" fontId="169" fillId="0" borderId="0" xfId="694" applyNumberFormat="1" applyFont="1" applyFill="1" applyBorder="1" applyAlignment="1">
      <alignment horizontal="right" vertical="center"/>
    </xf>
    <xf numFmtId="41" fontId="169" fillId="0" borderId="24" xfId="694" applyNumberFormat="1" applyFont="1" applyFill="1" applyBorder="1" applyAlignment="1">
      <alignment horizontal="right" vertical="center"/>
    </xf>
    <xf numFmtId="0" fontId="169" fillId="0" borderId="2" xfId="694" applyNumberFormat="1" applyFont="1" applyFill="1" applyBorder="1" applyAlignment="1">
      <alignment horizontal="center" vertical="center"/>
    </xf>
    <xf numFmtId="0" fontId="177" fillId="0" borderId="24" xfId="694" applyNumberFormat="1" applyFont="1" applyFill="1" applyBorder="1" applyAlignment="1">
      <alignment horizontal="center" vertical="center"/>
    </xf>
    <xf numFmtId="41" fontId="177" fillId="0" borderId="0" xfId="694" applyNumberFormat="1" applyFont="1" applyFill="1" applyBorder="1" applyAlignment="1">
      <alignment horizontal="right" vertical="center"/>
    </xf>
    <xf numFmtId="0" fontId="177" fillId="0" borderId="0" xfId="694" applyNumberFormat="1" applyFont="1" applyFill="1" applyBorder="1" applyAlignment="1">
      <alignment horizontal="center" vertical="center"/>
    </xf>
    <xf numFmtId="41" fontId="169" fillId="0" borderId="2" xfId="0" applyNumberFormat="1" applyFont="1" applyFill="1" applyBorder="1" applyAlignment="1">
      <alignment horizontal="right" vertical="center" wrapText="1"/>
    </xf>
    <xf numFmtId="41" fontId="169" fillId="0" borderId="0" xfId="0" applyNumberFormat="1" applyFont="1" applyFill="1" applyBorder="1" applyAlignment="1">
      <alignment horizontal="right" vertical="center" wrapText="1"/>
    </xf>
    <xf numFmtId="41" fontId="169" fillId="0" borderId="0" xfId="0" applyNumberFormat="1" applyFont="1" applyFill="1" applyBorder="1" applyAlignment="1">
      <alignment horizontal="right" vertical="center"/>
    </xf>
    <xf numFmtId="41" fontId="169" fillId="0" borderId="24" xfId="0" applyNumberFormat="1" applyFont="1" applyFill="1" applyBorder="1" applyAlignment="1">
      <alignment horizontal="right" vertical="center" wrapText="1"/>
    </xf>
    <xf numFmtId="0" fontId="169" fillId="0" borderId="19" xfId="694" applyNumberFormat="1" applyFont="1" applyFill="1" applyBorder="1" applyAlignment="1">
      <alignment horizontal="center" vertical="center"/>
    </xf>
    <xf numFmtId="41" fontId="169" fillId="0" borderId="20" xfId="0" applyNumberFormat="1" applyFont="1" applyFill="1" applyBorder="1" applyAlignment="1">
      <alignment horizontal="right" vertical="center" wrapText="1"/>
    </xf>
    <xf numFmtId="41" fontId="169" fillId="0" borderId="6" xfId="0" applyNumberFormat="1" applyFont="1" applyFill="1" applyBorder="1" applyAlignment="1">
      <alignment horizontal="right" vertical="center" wrapText="1"/>
    </xf>
    <xf numFmtId="41" fontId="169" fillId="0" borderId="6" xfId="0" applyNumberFormat="1" applyFont="1" applyFill="1" applyBorder="1" applyAlignment="1">
      <alignment horizontal="right" vertical="center"/>
    </xf>
    <xf numFmtId="41" fontId="169" fillId="0" borderId="19" xfId="0" applyNumberFormat="1" applyFont="1" applyFill="1" applyBorder="1" applyAlignment="1">
      <alignment horizontal="right" vertical="center" wrapText="1"/>
    </xf>
    <xf numFmtId="0" fontId="169" fillId="0" borderId="20" xfId="694" applyNumberFormat="1" applyFont="1" applyFill="1" applyBorder="1" applyAlignment="1">
      <alignment horizontal="center" vertical="center"/>
    </xf>
    <xf numFmtId="0" fontId="170" fillId="0" borderId="0" xfId="696" applyNumberFormat="1" applyFont="1" applyBorder="1" applyAlignment="1">
      <alignment horizontal="center" vertical="center"/>
      <protection/>
    </xf>
    <xf numFmtId="0" fontId="170" fillId="0" borderId="5" xfId="696" applyNumberFormat="1" applyFont="1" applyBorder="1" applyAlignment="1">
      <alignment horizontal="center" vertical="center"/>
      <protection/>
    </xf>
    <xf numFmtId="0" fontId="170" fillId="0" borderId="5" xfId="696" applyNumberFormat="1" applyFont="1" applyBorder="1" applyAlignment="1" quotePrefix="1">
      <alignment horizontal="center" vertical="center"/>
      <protection/>
    </xf>
    <xf numFmtId="188" fontId="170" fillId="0" borderId="40" xfId="696" applyNumberFormat="1" applyFont="1" applyBorder="1" applyAlignment="1">
      <alignment vertical="center" wrapText="1"/>
      <protection/>
    </xf>
    <xf numFmtId="0" fontId="170" fillId="0" borderId="43" xfId="701" applyNumberFormat="1" applyFont="1" applyBorder="1" applyAlignment="1">
      <alignment horizontal="center" vertical="center" wrapText="1"/>
      <protection/>
    </xf>
    <xf numFmtId="0" fontId="170" fillId="0" borderId="5" xfId="701" applyNumberFormat="1" applyFont="1" applyBorder="1" applyAlignment="1">
      <alignment horizontal="center" vertical="center" wrapText="1"/>
      <protection/>
    </xf>
    <xf numFmtId="177" fontId="180" fillId="0" borderId="43" xfId="696" applyNumberFormat="1" applyFont="1" applyBorder="1" applyAlignment="1">
      <alignment horizontal="center" vertical="center" wrapText="1"/>
      <protection/>
    </xf>
    <xf numFmtId="177" fontId="170" fillId="0" borderId="43" xfId="696" applyNumberFormat="1" applyFont="1" applyBorder="1" applyAlignment="1">
      <alignment horizontal="center" vertical="center" wrapText="1"/>
      <protection/>
    </xf>
    <xf numFmtId="192" fontId="170" fillId="0" borderId="40" xfId="696" applyNumberFormat="1" applyFont="1" applyBorder="1" applyAlignment="1">
      <alignment vertical="center" wrapText="1"/>
      <protection/>
    </xf>
    <xf numFmtId="0" fontId="170" fillId="0" borderId="24" xfId="696" applyNumberFormat="1" applyFont="1" applyFill="1" applyBorder="1" applyAlignment="1" quotePrefix="1">
      <alignment horizontal="center" vertical="center"/>
      <protection/>
    </xf>
    <xf numFmtId="41" fontId="170" fillId="0" borderId="0" xfId="528" applyNumberFormat="1" applyFont="1" applyFill="1" applyBorder="1" applyAlignment="1">
      <alignment vertical="center"/>
    </xf>
    <xf numFmtId="41" fontId="170" fillId="0" borderId="0" xfId="528" applyNumberFormat="1" applyFont="1" applyFill="1" applyBorder="1" applyAlignment="1" quotePrefix="1">
      <alignment horizontal="center" vertical="center"/>
    </xf>
    <xf numFmtId="208" fontId="170" fillId="0" borderId="0" xfId="528" applyNumberFormat="1" applyFont="1" applyFill="1" applyBorder="1" applyAlignment="1" quotePrefix="1">
      <alignment horizontal="center" vertical="center"/>
    </xf>
    <xf numFmtId="41" fontId="170" fillId="0" borderId="0" xfId="696" applyNumberFormat="1" applyFont="1" applyBorder="1" applyAlignment="1" quotePrefix="1">
      <alignment horizontal="right" vertical="center" shrinkToFit="1"/>
      <protection/>
    </xf>
    <xf numFmtId="185" fontId="170" fillId="0" borderId="0" xfId="696" applyNumberFormat="1" applyFont="1" applyFill="1" applyBorder="1" applyAlignment="1" quotePrefix="1">
      <alignment horizontal="right" vertical="center" shrinkToFit="1"/>
      <protection/>
    </xf>
    <xf numFmtId="194" fontId="170" fillId="0" borderId="0" xfId="696" applyNumberFormat="1" applyFont="1" applyBorder="1" applyAlignment="1" quotePrefix="1">
      <alignment horizontal="right" vertical="center" shrinkToFit="1"/>
      <protection/>
    </xf>
    <xf numFmtId="185" fontId="170" fillId="0" borderId="0" xfId="696" applyNumberFormat="1" applyFont="1" applyFill="1" applyBorder="1" applyAlignment="1" quotePrefix="1">
      <alignment horizontal="center" vertical="center" shrinkToFit="1"/>
      <protection/>
    </xf>
    <xf numFmtId="0" fontId="170" fillId="0" borderId="2" xfId="696" applyNumberFormat="1" applyFont="1" applyFill="1" applyBorder="1" applyAlignment="1" quotePrefix="1">
      <alignment horizontal="center" vertical="center"/>
      <protection/>
    </xf>
    <xf numFmtId="41" fontId="170" fillId="0" borderId="0" xfId="528" applyNumberFormat="1" applyFont="1" applyFill="1" applyBorder="1" applyAlignment="1" quotePrefix="1">
      <alignment horizontal="center" vertical="center" shrinkToFit="1"/>
    </xf>
    <xf numFmtId="41" fontId="170" fillId="0" borderId="0" xfId="696" applyNumberFormat="1" applyFont="1" applyFill="1" applyBorder="1" applyAlignment="1" quotePrefix="1">
      <alignment horizontal="right" vertical="center" shrinkToFit="1"/>
      <protection/>
    </xf>
    <xf numFmtId="180" fontId="170" fillId="0" borderId="0" xfId="512" applyNumberFormat="1" applyFont="1" applyFill="1" applyBorder="1" applyAlignment="1" quotePrefix="1">
      <alignment vertical="center" shrinkToFit="1"/>
    </xf>
    <xf numFmtId="180" fontId="170" fillId="0" borderId="0" xfId="696" applyNumberFormat="1" applyFont="1" applyFill="1" applyBorder="1" applyAlignment="1" quotePrefix="1">
      <alignment horizontal="right" vertical="center" shrinkToFit="1"/>
      <protection/>
    </xf>
    <xf numFmtId="41" fontId="170" fillId="0" borderId="0" xfId="696" applyNumberFormat="1" applyFont="1" applyFill="1" applyBorder="1" applyAlignment="1" quotePrefix="1">
      <alignment horizontal="center" vertical="center" shrinkToFit="1"/>
      <protection/>
    </xf>
    <xf numFmtId="0" fontId="171" fillId="0" borderId="24" xfId="696" applyNumberFormat="1" applyFont="1" applyFill="1" applyBorder="1" applyAlignment="1" quotePrefix="1">
      <alignment horizontal="center" vertical="center"/>
      <protection/>
    </xf>
    <xf numFmtId="41" fontId="171" fillId="0" borderId="0" xfId="528" applyNumberFormat="1" applyFont="1" applyFill="1" applyBorder="1" applyAlignment="1" quotePrefix="1">
      <alignment horizontal="center" vertical="center"/>
    </xf>
    <xf numFmtId="41" fontId="171" fillId="0" borderId="0" xfId="528" applyNumberFormat="1" applyFont="1" applyFill="1" applyBorder="1" applyAlignment="1" quotePrefix="1">
      <alignment horizontal="center" vertical="center" shrinkToFit="1"/>
    </xf>
    <xf numFmtId="41" fontId="171" fillId="0" borderId="0" xfId="696" applyNumberFormat="1" applyFont="1" applyFill="1" applyBorder="1" applyAlignment="1" quotePrefix="1">
      <alignment horizontal="right" vertical="center" shrinkToFit="1"/>
      <protection/>
    </xf>
    <xf numFmtId="180" fontId="171" fillId="0" borderId="0" xfId="696" applyNumberFormat="1" applyFont="1" applyFill="1" applyBorder="1" applyAlignment="1" quotePrefix="1">
      <alignment horizontal="right" vertical="center" shrinkToFit="1"/>
      <protection/>
    </xf>
    <xf numFmtId="0" fontId="171" fillId="0" borderId="2" xfId="696" applyNumberFormat="1" applyFont="1" applyFill="1" applyBorder="1" applyAlignment="1" quotePrefix="1">
      <alignment horizontal="center" vertical="center"/>
      <protection/>
    </xf>
    <xf numFmtId="41" fontId="170" fillId="0" borderId="0" xfId="528" applyNumberFormat="1" applyFont="1" applyFill="1" applyBorder="1" applyAlignment="1" quotePrefix="1">
      <alignment horizontal="right" vertical="center"/>
    </xf>
    <xf numFmtId="210" fontId="170" fillId="0" borderId="0" xfId="629" applyNumberFormat="1" applyFont="1" applyBorder="1" applyAlignment="1">
      <alignment horizontal="right" vertical="center" shrinkToFit="1"/>
    </xf>
    <xf numFmtId="180" fontId="170" fillId="0" borderId="0" xfId="696" applyNumberFormat="1" applyFont="1" applyFill="1" applyBorder="1" applyAlignment="1" quotePrefix="1">
      <alignment horizontal="right" vertical="center"/>
      <protection/>
    </xf>
    <xf numFmtId="41" fontId="170" fillId="0" borderId="0" xfId="696" applyNumberFormat="1" applyFont="1" applyFill="1" applyBorder="1" applyAlignment="1" quotePrefix="1">
      <alignment horizontal="right" vertical="center"/>
      <protection/>
    </xf>
    <xf numFmtId="185" fontId="170" fillId="0" borderId="0" xfId="528" applyNumberFormat="1" applyFont="1" applyFill="1" applyBorder="1" applyAlignment="1" quotePrefix="1">
      <alignment horizontal="right" vertical="center"/>
    </xf>
    <xf numFmtId="185" fontId="187" fillId="0" borderId="0" xfId="696" applyNumberFormat="1" applyFont="1" applyFill="1" applyBorder="1" applyAlignment="1" quotePrefix="1">
      <alignment horizontal="right" vertical="center"/>
      <protection/>
    </xf>
    <xf numFmtId="194" fontId="170" fillId="0" borderId="24" xfId="588" applyNumberFormat="1" applyFont="1" applyFill="1" applyBorder="1" applyAlignment="1" quotePrefix="1">
      <alignment horizontal="right" vertical="center"/>
    </xf>
    <xf numFmtId="0" fontId="170" fillId="0" borderId="2" xfId="696" applyNumberFormat="1" applyFont="1" applyFill="1" applyBorder="1" applyAlignment="1">
      <alignment horizontal="center" vertical="center"/>
      <protection/>
    </xf>
    <xf numFmtId="180" fontId="170" fillId="0" borderId="24" xfId="696" applyNumberFormat="1" applyFont="1" applyFill="1" applyBorder="1" applyAlignment="1" quotePrefix="1">
      <alignment horizontal="right" vertical="center"/>
      <protection/>
    </xf>
    <xf numFmtId="0" fontId="170" fillId="0" borderId="19" xfId="696" applyNumberFormat="1" applyFont="1" applyFill="1" applyBorder="1" applyAlignment="1" quotePrefix="1">
      <alignment horizontal="center" vertical="center"/>
      <protection/>
    </xf>
    <xf numFmtId="41" fontId="170" fillId="0" borderId="20" xfId="528" applyNumberFormat="1" applyFont="1" applyFill="1" applyBorder="1" applyAlignment="1" quotePrefix="1">
      <alignment horizontal="center" vertical="center"/>
    </xf>
    <xf numFmtId="41" fontId="170" fillId="0" borderId="6" xfId="528" applyNumberFormat="1" applyFont="1" applyFill="1" applyBorder="1" applyAlignment="1" quotePrefix="1">
      <alignment horizontal="center" vertical="center"/>
    </xf>
    <xf numFmtId="41" fontId="170" fillId="0" borderId="6" xfId="528" applyNumberFormat="1" applyFont="1" applyFill="1" applyBorder="1" applyAlignment="1" quotePrefix="1">
      <alignment horizontal="right" vertical="center"/>
    </xf>
    <xf numFmtId="210" fontId="170" fillId="0" borderId="6" xfId="629" applyNumberFormat="1" applyFont="1" applyBorder="1" applyAlignment="1">
      <alignment horizontal="right" vertical="center" shrinkToFit="1"/>
    </xf>
    <xf numFmtId="180" fontId="170" fillId="0" borderId="6" xfId="696" applyNumberFormat="1" applyFont="1" applyFill="1" applyBorder="1" applyAlignment="1" quotePrefix="1">
      <alignment horizontal="right" vertical="center"/>
      <protection/>
    </xf>
    <xf numFmtId="41" fontId="170" fillId="0" borderId="6" xfId="696" applyNumberFormat="1" applyFont="1" applyFill="1" applyBorder="1" applyAlignment="1" quotePrefix="1">
      <alignment horizontal="right" vertical="center"/>
      <protection/>
    </xf>
    <xf numFmtId="185" fontId="170" fillId="0" borderId="6" xfId="528" applyNumberFormat="1" applyFont="1" applyFill="1" applyBorder="1" applyAlignment="1" quotePrefix="1">
      <alignment horizontal="right" vertical="center"/>
    </xf>
    <xf numFmtId="185" fontId="187" fillId="0" borderId="6" xfId="696" applyNumberFormat="1" applyFont="1" applyFill="1" applyBorder="1" applyAlignment="1" quotePrefix="1">
      <alignment horizontal="right" vertical="center"/>
      <protection/>
    </xf>
    <xf numFmtId="180" fontId="170" fillId="0" borderId="19" xfId="696" applyNumberFormat="1" applyFont="1" applyFill="1" applyBorder="1" applyAlignment="1" quotePrefix="1">
      <alignment horizontal="right" vertical="center"/>
      <protection/>
    </xf>
    <xf numFmtId="0" fontId="170" fillId="0" borderId="20" xfId="696" applyNumberFormat="1" applyFont="1" applyFill="1" applyBorder="1" applyAlignment="1">
      <alignment horizontal="center" vertical="center"/>
      <protection/>
    </xf>
    <xf numFmtId="0" fontId="170" fillId="30" borderId="5" xfId="696" applyNumberFormat="1" applyFont="1" applyFill="1" applyBorder="1" applyAlignment="1">
      <alignment horizontal="center" vertical="center"/>
      <protection/>
    </xf>
    <xf numFmtId="0" fontId="170" fillId="30" borderId="5" xfId="696" applyNumberFormat="1" applyFont="1" applyFill="1" applyBorder="1" applyAlignment="1" quotePrefix="1">
      <alignment horizontal="center" vertical="center"/>
      <protection/>
    </xf>
    <xf numFmtId="196" fontId="170" fillId="0" borderId="43" xfId="696" applyNumberFormat="1" applyFont="1" applyBorder="1" applyAlignment="1">
      <alignment horizontal="center" vertical="center" wrapText="1"/>
      <protection/>
    </xf>
    <xf numFmtId="41" fontId="170" fillId="0" borderId="24" xfId="696" applyNumberFormat="1" applyFont="1" applyBorder="1" applyAlignment="1">
      <alignment horizontal="center" vertical="center"/>
      <protection/>
    </xf>
    <xf numFmtId="185" fontId="170" fillId="0" borderId="0" xfId="512" applyNumberFormat="1" applyFont="1" applyBorder="1" applyAlignment="1" quotePrefix="1">
      <alignment horizontal="right" vertical="center"/>
    </xf>
    <xf numFmtId="176" fontId="170" fillId="0" borderId="0" xfId="512" applyNumberFormat="1" applyFont="1" applyBorder="1" applyAlignment="1" quotePrefix="1">
      <alignment vertical="center"/>
    </xf>
    <xf numFmtId="176" fontId="170" fillId="0" borderId="0" xfId="512" applyNumberFormat="1" applyFont="1" applyBorder="1" applyAlignment="1" quotePrefix="1">
      <alignment horizontal="right" vertical="center"/>
    </xf>
    <xf numFmtId="185" fontId="170" fillId="0" borderId="0" xfId="512" applyNumberFormat="1" applyFont="1" applyBorder="1" applyAlignment="1">
      <alignment horizontal="right" vertical="center"/>
    </xf>
    <xf numFmtId="41" fontId="170" fillId="0" borderId="2" xfId="696" applyNumberFormat="1" applyFont="1" applyBorder="1" applyAlignment="1">
      <alignment horizontal="center" vertical="center"/>
      <protection/>
    </xf>
    <xf numFmtId="185" fontId="170" fillId="0" borderId="0" xfId="512" applyNumberFormat="1" applyFont="1" applyFill="1" applyBorder="1" applyAlignment="1">
      <alignment horizontal="right" vertical="center"/>
    </xf>
    <xf numFmtId="41" fontId="170" fillId="0" borderId="44" xfId="696" applyNumberFormat="1" applyFont="1" applyBorder="1" applyAlignment="1">
      <alignment horizontal="center" vertical="center"/>
      <protection/>
    </xf>
    <xf numFmtId="185" fontId="170" fillId="0" borderId="23" xfId="696" applyNumberFormat="1" applyFont="1" applyBorder="1" applyAlignment="1">
      <alignment horizontal="center" vertical="center"/>
      <protection/>
    </xf>
    <xf numFmtId="185" fontId="170" fillId="0" borderId="23" xfId="512" applyNumberFormat="1" applyFont="1" applyBorder="1" applyAlignment="1" quotePrefix="1">
      <alignment horizontal="right" vertical="center"/>
    </xf>
    <xf numFmtId="176" fontId="170" fillId="0" borderId="23" xfId="512" applyNumberFormat="1" applyFont="1" applyFill="1" applyBorder="1" applyAlignment="1" quotePrefix="1">
      <alignment horizontal="right" vertical="center"/>
    </xf>
    <xf numFmtId="176" fontId="170" fillId="0" borderId="23" xfId="512" applyNumberFormat="1" applyFont="1" applyBorder="1" applyAlignment="1" quotePrefix="1">
      <alignment vertical="center"/>
    </xf>
    <xf numFmtId="176" fontId="170" fillId="0" borderId="23" xfId="512" applyNumberFormat="1" applyFont="1" applyBorder="1" applyAlignment="1" quotePrefix="1">
      <alignment horizontal="right" vertical="center"/>
    </xf>
    <xf numFmtId="185" fontId="170" fillId="0" borderId="23" xfId="512" applyNumberFormat="1" applyFont="1" applyBorder="1" applyAlignment="1">
      <alignment horizontal="right" vertical="center"/>
    </xf>
    <xf numFmtId="41" fontId="170" fillId="0" borderId="45" xfId="696" applyNumberFormat="1" applyFont="1" applyBorder="1" applyAlignment="1">
      <alignment horizontal="center" vertical="center"/>
      <protection/>
    </xf>
    <xf numFmtId="185" fontId="171" fillId="0" borderId="0" xfId="512" applyNumberFormat="1" applyFont="1" applyFill="1" applyBorder="1" applyAlignment="1" quotePrefix="1">
      <alignment horizontal="right" vertical="center"/>
    </xf>
    <xf numFmtId="220" fontId="171" fillId="0" borderId="0" xfId="512" applyNumberFormat="1" applyFont="1" applyFill="1" applyBorder="1" applyAlignment="1" quotePrefix="1">
      <alignment horizontal="right" vertical="center"/>
    </xf>
    <xf numFmtId="0" fontId="169" fillId="0" borderId="24" xfId="691" applyNumberFormat="1" applyFont="1" applyFill="1" applyBorder="1" applyAlignment="1">
      <alignment horizontal="center" vertical="center"/>
      <protection/>
    </xf>
    <xf numFmtId="43" fontId="170" fillId="0" borderId="0" xfId="512" applyNumberFormat="1" applyFont="1" applyFill="1" applyBorder="1" applyAlignment="1" quotePrefix="1">
      <alignment horizontal="right" vertical="center"/>
    </xf>
    <xf numFmtId="41" fontId="170" fillId="0" borderId="0" xfId="512" applyNumberFormat="1" applyFont="1" applyFill="1" applyBorder="1" applyAlignment="1" quotePrefix="1">
      <alignment horizontal="center" vertical="center"/>
    </xf>
    <xf numFmtId="41" fontId="170" fillId="0" borderId="0" xfId="512" applyNumberFormat="1" applyFont="1" applyBorder="1" applyAlignment="1" quotePrefix="1">
      <alignment horizontal="center" vertical="center"/>
    </xf>
    <xf numFmtId="0" fontId="169" fillId="0" borderId="2" xfId="694" applyNumberFormat="1" applyFont="1" applyFill="1" applyBorder="1" applyAlignment="1">
      <alignment horizontal="center" vertical="center" shrinkToFit="1"/>
    </xf>
    <xf numFmtId="3" fontId="169" fillId="0" borderId="2" xfId="694" applyNumberFormat="1" applyFont="1" applyFill="1" applyBorder="1" applyAlignment="1">
      <alignment horizontal="center" vertical="center" shrinkToFit="1"/>
    </xf>
    <xf numFmtId="0" fontId="169" fillId="0" borderId="19" xfId="691" applyNumberFormat="1" applyFont="1" applyFill="1" applyBorder="1" applyAlignment="1">
      <alignment horizontal="center" vertical="center"/>
      <protection/>
    </xf>
    <xf numFmtId="41" fontId="170" fillId="0" borderId="6" xfId="512" applyNumberFormat="1" applyFont="1" applyFill="1" applyBorder="1" applyAlignment="1" quotePrefix="1">
      <alignment horizontal="right" vertical="center"/>
    </xf>
    <xf numFmtId="43" fontId="170" fillId="0" borderId="6" xfId="512" applyNumberFormat="1" applyFont="1" applyFill="1" applyBorder="1" applyAlignment="1" quotePrefix="1">
      <alignment horizontal="right" vertical="center"/>
    </xf>
    <xf numFmtId="3" fontId="169" fillId="0" borderId="20" xfId="694" applyNumberFormat="1" applyFont="1" applyFill="1" applyBorder="1" applyAlignment="1">
      <alignment horizontal="center" vertical="center" shrinkToFit="1"/>
    </xf>
    <xf numFmtId="0" fontId="170" fillId="0" borderId="0" xfId="696" applyNumberFormat="1" applyFont="1" applyAlignment="1">
      <alignment horizontal="center" vertical="center"/>
      <protection/>
    </xf>
    <xf numFmtId="188" fontId="170" fillId="0" borderId="0" xfId="696" applyNumberFormat="1" applyFont="1" applyAlignment="1">
      <alignment horizontal="right" vertical="center"/>
      <protection/>
    </xf>
    <xf numFmtId="196" fontId="170" fillId="0" borderId="0" xfId="512" applyNumberFormat="1" applyFont="1" applyAlignment="1">
      <alignment horizontal="right" vertical="center"/>
    </xf>
    <xf numFmtId="196" fontId="170" fillId="0" borderId="0" xfId="512" applyNumberFormat="1" applyFont="1" applyAlignment="1">
      <alignment horizontal="center" vertical="center"/>
    </xf>
    <xf numFmtId="176" fontId="170" fillId="0" borderId="0" xfId="512" applyNumberFormat="1" applyFont="1" applyAlignment="1">
      <alignment horizontal="center" vertical="center"/>
    </xf>
    <xf numFmtId="196" fontId="170" fillId="0" borderId="0" xfId="696" applyNumberFormat="1" applyFont="1" applyBorder="1" applyAlignment="1">
      <alignment vertical="center"/>
      <protection/>
    </xf>
    <xf numFmtId="0" fontId="188" fillId="0" borderId="0" xfId="696" applyNumberFormat="1" applyFont="1" applyBorder="1" applyAlignment="1">
      <alignment vertical="center"/>
      <protection/>
    </xf>
    <xf numFmtId="196" fontId="188" fillId="0" borderId="0" xfId="696" applyNumberFormat="1" applyFont="1" applyBorder="1" applyAlignment="1">
      <alignment vertical="center"/>
      <protection/>
    </xf>
    <xf numFmtId="41" fontId="170" fillId="0" borderId="0" xfId="696" applyNumberFormat="1" applyFont="1" applyBorder="1" applyAlignment="1">
      <alignment horizontal="center" vertical="center"/>
      <protection/>
    </xf>
    <xf numFmtId="196" fontId="170" fillId="0" borderId="0" xfId="512" applyNumberFormat="1" applyFont="1" applyFill="1" applyBorder="1" applyAlignment="1" quotePrefix="1">
      <alignment horizontal="right" vertical="center"/>
    </xf>
    <xf numFmtId="185" fontId="170" fillId="0" borderId="0" xfId="512" applyNumberFormat="1" applyFont="1" applyBorder="1" applyAlignment="1" quotePrefix="1">
      <alignment horizontal="center" vertical="center"/>
    </xf>
    <xf numFmtId="185" fontId="171" fillId="0" borderId="0" xfId="512" applyNumberFormat="1" applyFont="1" applyBorder="1" applyAlignment="1" quotePrefix="1">
      <alignment horizontal="center" vertical="center"/>
    </xf>
    <xf numFmtId="0" fontId="183" fillId="0" borderId="0" xfId="696" applyNumberFormat="1" applyFont="1" applyAlignment="1">
      <alignment vertical="center"/>
      <protection/>
    </xf>
    <xf numFmtId="188" fontId="170" fillId="0" borderId="0" xfId="696" applyNumberFormat="1" applyFont="1" applyFill="1" applyAlignment="1">
      <alignment horizontal="right" vertical="center"/>
      <protection/>
    </xf>
    <xf numFmtId="196" fontId="170" fillId="0" borderId="0" xfId="512" applyNumberFormat="1" applyFont="1" applyFill="1" applyAlignment="1">
      <alignment horizontal="right" vertical="center"/>
    </xf>
    <xf numFmtId="179" fontId="170" fillId="0" borderId="0" xfId="512" applyNumberFormat="1" applyFont="1" applyAlignment="1">
      <alignment horizontal="center" vertical="center"/>
    </xf>
    <xf numFmtId="0" fontId="170" fillId="0" borderId="0" xfId="695" applyNumberFormat="1" applyFont="1" applyBorder="1" applyAlignment="1">
      <alignment vertical="center"/>
      <protection/>
    </xf>
    <xf numFmtId="196" fontId="188" fillId="0" borderId="0" xfId="512" applyNumberFormat="1" applyFont="1" applyAlignment="1">
      <alignment horizontal="center" vertical="center"/>
    </xf>
    <xf numFmtId="41" fontId="169" fillId="0" borderId="39" xfId="691" applyNumberFormat="1" applyFont="1" applyFill="1" applyBorder="1" applyAlignment="1">
      <alignment horizontal="centerContinuous" vertical="center"/>
      <protection/>
    </xf>
    <xf numFmtId="41" fontId="179" fillId="0" borderId="30" xfId="691" applyNumberFormat="1" applyFont="1" applyFill="1" applyBorder="1" applyAlignment="1">
      <alignment vertical="center"/>
      <protection/>
    </xf>
    <xf numFmtId="41" fontId="169" fillId="0" borderId="30" xfId="691" applyNumberFormat="1" applyFont="1" applyFill="1" applyBorder="1" applyAlignment="1">
      <alignment horizontal="center" vertical="center"/>
      <protection/>
    </xf>
    <xf numFmtId="41" fontId="169" fillId="0" borderId="31" xfId="691" applyNumberFormat="1" applyFont="1" applyFill="1" applyBorder="1" applyAlignment="1">
      <alignment horizontal="center" vertical="center"/>
      <protection/>
    </xf>
    <xf numFmtId="177" fontId="179" fillId="0" borderId="36" xfId="691" applyNumberFormat="1" applyFont="1" applyFill="1" applyBorder="1" applyAlignment="1">
      <alignment horizontal="center" vertical="center"/>
      <protection/>
    </xf>
    <xf numFmtId="0" fontId="169" fillId="0" borderId="36" xfId="691" applyNumberFormat="1" applyFont="1" applyFill="1" applyBorder="1" applyAlignment="1">
      <alignment horizontal="centerContinuous" vertical="center"/>
      <protection/>
    </xf>
    <xf numFmtId="177" fontId="169" fillId="0" borderId="38" xfId="691" applyNumberFormat="1" applyFont="1" applyFill="1" applyBorder="1" applyAlignment="1">
      <alignment horizontal="centerContinuous" vertical="center"/>
      <protection/>
    </xf>
    <xf numFmtId="177" fontId="179" fillId="0" borderId="33" xfId="691" applyNumberFormat="1" applyFont="1" applyFill="1" applyBorder="1" applyAlignment="1">
      <alignment horizontal="centerContinuous" vertical="center" wrapText="1"/>
      <protection/>
    </xf>
    <xf numFmtId="180" fontId="169" fillId="0" borderId="0" xfId="694" applyNumberFormat="1" applyFont="1" applyFill="1" applyBorder="1" applyAlignment="1">
      <alignment vertical="center"/>
    </xf>
    <xf numFmtId="180" fontId="177" fillId="0" borderId="0" xfId="694" applyNumberFormat="1" applyFont="1" applyFill="1" applyBorder="1" applyAlignment="1">
      <alignment vertical="center"/>
    </xf>
    <xf numFmtId="177" fontId="179" fillId="0" borderId="33" xfId="691" applyNumberFormat="1" applyFont="1" applyFill="1" applyBorder="1" applyAlignment="1">
      <alignment horizontal="center" vertical="center" wrapText="1"/>
      <protection/>
    </xf>
    <xf numFmtId="211" fontId="177" fillId="0" borderId="0" xfId="621" applyNumberFormat="1" applyFont="1" applyFill="1" applyBorder="1" applyAlignment="1">
      <alignment horizontal="right" vertical="center"/>
      <protection/>
    </xf>
    <xf numFmtId="211" fontId="169" fillId="0" borderId="2" xfId="621" applyNumberFormat="1" applyFont="1" applyFill="1" applyBorder="1" applyAlignment="1">
      <alignment horizontal="right" vertical="center"/>
      <protection/>
    </xf>
    <xf numFmtId="4" fontId="169" fillId="0" borderId="41" xfId="691" applyNumberFormat="1" applyFont="1" applyFill="1" applyBorder="1" applyAlignment="1">
      <alignment horizontal="center" vertical="center"/>
      <protection/>
    </xf>
    <xf numFmtId="41" fontId="169" fillId="0" borderId="32" xfId="691" applyNumberFormat="1" applyFont="1" applyFill="1" applyBorder="1" applyAlignment="1">
      <alignment horizontal="center" vertical="center"/>
      <protection/>
    </xf>
    <xf numFmtId="0" fontId="169" fillId="0" borderId="28" xfId="686" applyNumberFormat="1" applyFont="1" applyFill="1" applyBorder="1" applyAlignment="1">
      <alignment horizontal="centerContinuous" vertical="center"/>
      <protection/>
    </xf>
    <xf numFmtId="0" fontId="169" fillId="0" borderId="41" xfId="686" applyNumberFormat="1" applyFont="1" applyFill="1" applyBorder="1" applyAlignment="1">
      <alignment horizontal="centerContinuous" vertical="center"/>
      <protection/>
    </xf>
    <xf numFmtId="0" fontId="169" fillId="0" borderId="32" xfId="686" applyNumberFormat="1" applyFont="1" applyFill="1" applyBorder="1" applyAlignment="1">
      <alignment horizontal="centerContinuous" vertical="center"/>
      <protection/>
    </xf>
    <xf numFmtId="0" fontId="169" fillId="0" borderId="37" xfId="686" applyNumberFormat="1" applyFont="1" applyFill="1" applyBorder="1" applyAlignment="1">
      <alignment horizontal="centerContinuous" vertical="center"/>
      <protection/>
    </xf>
    <xf numFmtId="0" fontId="169" fillId="0" borderId="0" xfId="686" applyNumberFormat="1" applyFont="1" applyFill="1" applyBorder="1" applyAlignment="1">
      <alignment horizontal="center" vertical="center"/>
      <protection/>
    </xf>
    <xf numFmtId="0" fontId="169" fillId="0" borderId="40" xfId="686" applyNumberFormat="1" applyFont="1" applyFill="1" applyBorder="1" applyAlignment="1">
      <alignment horizontal="centerContinuous" vertical="center"/>
      <protection/>
    </xf>
    <xf numFmtId="0" fontId="169" fillId="0" borderId="25" xfId="686" applyNumberFormat="1" applyFont="1" applyFill="1" applyBorder="1" applyAlignment="1">
      <alignment horizontal="centerContinuous" vertical="center" shrinkToFit="1"/>
      <protection/>
    </xf>
    <xf numFmtId="0" fontId="169" fillId="0" borderId="21" xfId="686" applyNumberFormat="1" applyFont="1" applyFill="1" applyBorder="1" applyAlignment="1">
      <alignment horizontal="centerContinuous" vertical="center" shrinkToFit="1"/>
      <protection/>
    </xf>
    <xf numFmtId="0" fontId="169" fillId="0" borderId="35" xfId="686" applyNumberFormat="1" applyFont="1" applyFill="1" applyBorder="1" applyAlignment="1">
      <alignment horizontal="centerContinuous" vertical="center" shrinkToFit="1"/>
      <protection/>
    </xf>
    <xf numFmtId="0" fontId="169" fillId="0" borderId="21" xfId="686" applyNumberFormat="1" applyFont="1" applyFill="1" applyBorder="1" applyAlignment="1">
      <alignment horizontal="center" vertical="center" shrinkToFit="1"/>
      <protection/>
    </xf>
    <xf numFmtId="0" fontId="169" fillId="0" borderId="37" xfId="686" applyNumberFormat="1" applyFont="1" applyFill="1" applyBorder="1" applyAlignment="1">
      <alignment horizontal="centerContinuous" vertical="center" shrinkToFit="1"/>
      <protection/>
    </xf>
    <xf numFmtId="0" fontId="169" fillId="0" borderId="40" xfId="686" applyNumberFormat="1" applyFont="1" applyFill="1" applyBorder="1" applyAlignment="1">
      <alignment horizontal="centerContinuous" vertical="center" shrinkToFit="1"/>
      <protection/>
    </xf>
    <xf numFmtId="0" fontId="169" fillId="0" borderId="38" xfId="686" applyNumberFormat="1" applyFont="1" applyFill="1" applyBorder="1" applyAlignment="1">
      <alignment horizontal="centerContinuous" vertical="center" shrinkToFit="1"/>
      <protection/>
    </xf>
    <xf numFmtId="0" fontId="169" fillId="0" borderId="40" xfId="686" applyNumberFormat="1" applyFont="1" applyFill="1" applyBorder="1" applyAlignment="1">
      <alignment horizontal="center" vertical="center" shrinkToFit="1"/>
      <protection/>
    </xf>
    <xf numFmtId="0" fontId="169" fillId="0" borderId="2" xfId="686" applyNumberFormat="1" applyFont="1" applyFill="1" applyBorder="1" applyAlignment="1" quotePrefix="1">
      <alignment horizontal="center" vertical="center"/>
      <protection/>
    </xf>
    <xf numFmtId="0" fontId="169" fillId="0" borderId="2" xfId="694" applyNumberFormat="1" applyFont="1" applyFill="1" applyBorder="1" applyAlignment="1">
      <alignment horizontal="right" vertical="center" shrinkToFit="1"/>
    </xf>
    <xf numFmtId="3" fontId="169" fillId="0" borderId="2" xfId="694" applyNumberFormat="1" applyFont="1" applyFill="1" applyBorder="1" applyAlignment="1">
      <alignment horizontal="right" vertical="center" shrinkToFit="1"/>
    </xf>
    <xf numFmtId="41" fontId="169" fillId="0" borderId="0" xfId="686" applyNumberFormat="1" applyFont="1" applyFill="1" applyBorder="1" applyAlignment="1">
      <alignment horizontal="center" vertical="center" shrinkToFit="1"/>
      <protection/>
    </xf>
    <xf numFmtId="0" fontId="169" fillId="0" borderId="24" xfId="686" applyNumberFormat="1" applyFont="1" applyFill="1" applyBorder="1" applyAlignment="1" quotePrefix="1">
      <alignment horizontal="center" vertical="center"/>
      <protection/>
    </xf>
    <xf numFmtId="0" fontId="177" fillId="0" borderId="24" xfId="686" applyNumberFormat="1" applyFont="1" applyFill="1" applyBorder="1" applyAlignment="1" quotePrefix="1">
      <alignment horizontal="center" vertical="center"/>
      <protection/>
    </xf>
    <xf numFmtId="0" fontId="177" fillId="0" borderId="2" xfId="686" applyNumberFormat="1" applyFont="1" applyFill="1" applyBorder="1" applyAlignment="1" quotePrefix="1">
      <alignment horizontal="center" vertical="center"/>
      <protection/>
    </xf>
    <xf numFmtId="41" fontId="169" fillId="0" borderId="0" xfId="629" applyNumberFormat="1" applyFont="1" applyAlignment="1">
      <alignment vertical="center"/>
    </xf>
    <xf numFmtId="224" fontId="169" fillId="0" borderId="0" xfId="686" applyNumberFormat="1" applyFont="1" applyFill="1" applyBorder="1" applyAlignment="1">
      <alignment vertical="center" shrinkToFit="1"/>
      <protection/>
    </xf>
    <xf numFmtId="0" fontId="179" fillId="0" borderId="32" xfId="695" applyNumberFormat="1" applyFont="1" applyFill="1" applyBorder="1" applyAlignment="1">
      <alignment horizontal="center" vertical="center"/>
      <protection/>
    </xf>
    <xf numFmtId="0" fontId="179" fillId="0" borderId="33" xfId="695" applyNumberFormat="1" applyFont="1" applyFill="1" applyBorder="1" applyAlignment="1">
      <alignment horizontal="center" vertical="center"/>
      <protection/>
    </xf>
    <xf numFmtId="0" fontId="179" fillId="0" borderId="28" xfId="695" applyNumberFormat="1" applyFont="1" applyFill="1" applyBorder="1" applyAlignment="1">
      <alignment horizontal="center" vertical="center"/>
      <protection/>
    </xf>
    <xf numFmtId="0" fontId="169" fillId="0" borderId="40" xfId="0" applyNumberFormat="1" applyFont="1" applyFill="1" applyBorder="1" applyAlignment="1">
      <alignment horizontal="center" vertical="center" wrapText="1"/>
    </xf>
    <xf numFmtId="0" fontId="169" fillId="0" borderId="38" xfId="0" applyNumberFormat="1" applyFont="1" applyFill="1" applyBorder="1" applyAlignment="1">
      <alignment horizontal="center" vertical="center" wrapText="1"/>
    </xf>
    <xf numFmtId="0" fontId="169" fillId="0" borderId="39" xfId="0" applyNumberFormat="1" applyFont="1" applyFill="1" applyBorder="1" applyAlignment="1">
      <alignment horizontal="center" vertical="center" wrapText="1"/>
    </xf>
    <xf numFmtId="0" fontId="169" fillId="0" borderId="24" xfId="695" applyNumberFormat="1" applyFont="1" applyFill="1" applyBorder="1" applyAlignment="1">
      <alignment horizontal="center" vertical="center"/>
      <protection/>
    </xf>
    <xf numFmtId="198" fontId="169" fillId="0" borderId="2" xfId="699" applyNumberFormat="1" applyFont="1" applyFill="1" applyBorder="1" applyAlignment="1" applyProtection="1">
      <alignment horizontal="center" vertical="center"/>
      <protection locked="0"/>
    </xf>
    <xf numFmtId="198" fontId="169" fillId="0" borderId="0" xfId="699" applyNumberFormat="1" applyFont="1" applyFill="1" applyBorder="1" applyAlignment="1" applyProtection="1">
      <alignment horizontal="center" vertical="center"/>
      <protection locked="0"/>
    </xf>
    <xf numFmtId="0" fontId="169" fillId="0" borderId="2" xfId="695" applyNumberFormat="1" applyFont="1" applyFill="1" applyBorder="1" applyAlignment="1">
      <alignment horizontal="center" vertical="center"/>
      <protection/>
    </xf>
    <xf numFmtId="0" fontId="177" fillId="0" borderId="19" xfId="695" applyNumberFormat="1" applyFont="1" applyFill="1" applyBorder="1" applyAlignment="1">
      <alignment horizontal="center" vertical="center"/>
      <protection/>
    </xf>
    <xf numFmtId="198" fontId="177" fillId="0" borderId="20" xfId="699" applyNumberFormat="1" applyFont="1" applyFill="1" applyBorder="1" applyAlignment="1" applyProtection="1">
      <alignment horizontal="center" vertical="center"/>
      <protection locked="0"/>
    </xf>
    <xf numFmtId="198" fontId="177" fillId="0" borderId="6" xfId="699" applyNumberFormat="1" applyFont="1" applyFill="1" applyBorder="1" applyAlignment="1" applyProtection="1">
      <alignment horizontal="center" vertical="center"/>
      <protection locked="0"/>
    </xf>
    <xf numFmtId="0" fontId="177" fillId="0" borderId="20" xfId="695" applyNumberFormat="1" applyFont="1" applyFill="1" applyBorder="1" applyAlignment="1">
      <alignment horizontal="center" vertical="center"/>
      <protection/>
    </xf>
    <xf numFmtId="0" fontId="169" fillId="0" borderId="32" xfId="595" applyNumberFormat="1" applyFont="1" applyFill="1" applyBorder="1" applyAlignment="1">
      <alignment horizontal="centerContinuous" vertical="center" wrapText="1"/>
      <protection/>
    </xf>
    <xf numFmtId="0" fontId="169" fillId="0" borderId="28" xfId="595" applyNumberFormat="1" applyFont="1" applyFill="1" applyBorder="1" applyAlignment="1">
      <alignment horizontal="centerContinuous" vertical="center" wrapText="1"/>
      <protection/>
    </xf>
    <xf numFmtId="0" fontId="187" fillId="0" borderId="28" xfId="595" applyNumberFormat="1" applyFont="1" applyFill="1" applyBorder="1" applyAlignment="1">
      <alignment horizontal="centerContinuous" vertical="center" wrapText="1"/>
      <protection/>
    </xf>
    <xf numFmtId="0" fontId="170" fillId="0" borderId="32" xfId="595" applyNumberFormat="1" applyFont="1" applyFill="1" applyBorder="1" applyAlignment="1">
      <alignment horizontal="centerContinuous" vertical="center" wrapText="1"/>
      <protection/>
    </xf>
    <xf numFmtId="0" fontId="187" fillId="0" borderId="32" xfId="595" applyNumberFormat="1" applyFont="1" applyFill="1" applyBorder="1" applyAlignment="1">
      <alignment horizontal="centerContinuous" vertical="center" wrapText="1"/>
      <protection/>
    </xf>
    <xf numFmtId="0" fontId="169" fillId="0" borderId="37" xfId="595" applyNumberFormat="1" applyFont="1" applyFill="1" applyBorder="1" applyAlignment="1">
      <alignment horizontal="centerContinuous" vertical="center" wrapText="1"/>
      <protection/>
    </xf>
    <xf numFmtId="0" fontId="169" fillId="0" borderId="39" xfId="595" applyNumberFormat="1" applyFont="1" applyFill="1" applyBorder="1" applyAlignment="1">
      <alignment horizontal="centerContinuous" vertical="center" wrapText="1"/>
      <protection/>
    </xf>
    <xf numFmtId="0" fontId="169" fillId="0" borderId="40" xfId="595" applyNumberFormat="1" applyFont="1" applyFill="1" applyBorder="1" applyAlignment="1">
      <alignment horizontal="centerContinuous" vertical="center" wrapText="1"/>
      <protection/>
    </xf>
    <xf numFmtId="0" fontId="180" fillId="0" borderId="37" xfId="595" applyNumberFormat="1" applyFont="1" applyFill="1" applyBorder="1" applyAlignment="1">
      <alignment horizontal="centerContinuous" vertical="center" wrapText="1"/>
      <protection/>
    </xf>
    <xf numFmtId="0" fontId="180" fillId="0" borderId="40" xfId="595" applyNumberFormat="1" applyFont="1" applyFill="1" applyBorder="1" applyAlignment="1">
      <alignment horizontal="centerContinuous" vertical="center" wrapText="1"/>
      <protection/>
    </xf>
    <xf numFmtId="0" fontId="170" fillId="0" borderId="40" xfId="595" applyNumberFormat="1" applyFont="1" applyFill="1" applyBorder="1" applyAlignment="1">
      <alignment horizontal="centerContinuous" vertical="center" wrapText="1"/>
      <protection/>
    </xf>
    <xf numFmtId="0" fontId="187" fillId="0" borderId="40" xfId="595" applyNumberFormat="1" applyFont="1" applyFill="1" applyBorder="1" applyAlignment="1">
      <alignment horizontal="centerContinuous" vertical="center" wrapText="1"/>
      <protection/>
    </xf>
    <xf numFmtId="0" fontId="170" fillId="0" borderId="37" xfId="595" applyNumberFormat="1" applyFont="1" applyFill="1" applyBorder="1" applyAlignment="1">
      <alignment horizontal="centerContinuous" vertical="center" wrapText="1"/>
      <protection/>
    </xf>
    <xf numFmtId="0" fontId="169" fillId="0" borderId="25" xfId="595" applyNumberFormat="1" applyFont="1" applyFill="1" applyBorder="1" applyAlignment="1">
      <alignment horizontal="centerContinuous" vertical="center" shrinkToFit="1"/>
      <protection/>
    </xf>
    <xf numFmtId="0" fontId="169" fillId="0" borderId="21" xfId="595" applyNumberFormat="1" applyFont="1" applyFill="1" applyBorder="1" applyAlignment="1">
      <alignment horizontal="center" vertical="center" shrinkToFit="1"/>
      <protection/>
    </xf>
    <xf numFmtId="0" fontId="169" fillId="0" borderId="21" xfId="595" applyNumberFormat="1" applyFont="1" applyFill="1" applyBorder="1" applyAlignment="1">
      <alignment horizontal="centerContinuous" vertical="center" shrinkToFit="1"/>
      <protection/>
    </xf>
    <xf numFmtId="0" fontId="169" fillId="0" borderId="35" xfId="595" applyNumberFormat="1" applyFont="1" applyFill="1" applyBorder="1" applyAlignment="1">
      <alignment horizontal="center" vertical="center" shrinkToFit="1"/>
      <protection/>
    </xf>
    <xf numFmtId="0" fontId="169" fillId="0" borderId="25" xfId="595" applyNumberFormat="1" applyFont="1" applyFill="1" applyBorder="1" applyAlignment="1">
      <alignment horizontal="center" vertical="center" shrinkToFit="1"/>
      <protection/>
    </xf>
    <xf numFmtId="0" fontId="169" fillId="0" borderId="37" xfId="595" applyNumberFormat="1" applyFont="1" applyFill="1" applyBorder="1" applyAlignment="1">
      <alignment horizontal="centerContinuous" vertical="center" shrinkToFit="1"/>
      <protection/>
    </xf>
    <xf numFmtId="0" fontId="169" fillId="0" borderId="40" xfId="595" applyNumberFormat="1" applyFont="1" applyFill="1" applyBorder="1" applyAlignment="1">
      <alignment horizontal="center" vertical="center" shrinkToFit="1"/>
      <protection/>
    </xf>
    <xf numFmtId="0" fontId="169" fillId="0" borderId="40" xfId="595" applyNumberFormat="1" applyFont="1" applyFill="1" applyBorder="1" applyAlignment="1">
      <alignment horizontal="centerContinuous" vertical="center" shrinkToFit="1"/>
      <protection/>
    </xf>
    <xf numFmtId="0" fontId="169" fillId="0" borderId="38" xfId="595" applyNumberFormat="1" applyFont="1" applyFill="1" applyBorder="1" applyAlignment="1">
      <alignment horizontal="center" vertical="center" shrinkToFit="1"/>
      <protection/>
    </xf>
    <xf numFmtId="0" fontId="169" fillId="0" borderId="37" xfId="595" applyNumberFormat="1" applyFont="1" applyFill="1" applyBorder="1" applyAlignment="1">
      <alignment horizontal="center" vertical="center" shrinkToFit="1"/>
      <protection/>
    </xf>
    <xf numFmtId="0" fontId="169" fillId="0" borderId="24" xfId="667" applyNumberFormat="1" applyFont="1" applyFill="1" applyBorder="1" applyAlignment="1">
      <alignment horizontal="center" vertical="center"/>
      <protection/>
    </xf>
    <xf numFmtId="41" fontId="169" fillId="0" borderId="0" xfId="667" applyNumberFormat="1" applyFont="1" applyFill="1" applyBorder="1" applyAlignment="1">
      <alignment horizontal="center" vertical="center" shrinkToFit="1"/>
      <protection/>
    </xf>
    <xf numFmtId="41" fontId="169" fillId="0" borderId="0" xfId="670" applyNumberFormat="1" applyFont="1" applyFill="1" applyBorder="1" applyAlignment="1">
      <alignment horizontal="right" vertical="center" shrinkToFit="1"/>
      <protection/>
    </xf>
    <xf numFmtId="41" fontId="169" fillId="0" borderId="46" xfId="670" applyNumberFormat="1" applyFont="1" applyFill="1" applyBorder="1" applyAlignment="1">
      <alignment horizontal="right" vertical="center" shrinkToFit="1"/>
      <protection/>
    </xf>
    <xf numFmtId="0" fontId="169" fillId="0" borderId="47" xfId="595" applyNumberFormat="1" applyFont="1" applyFill="1" applyBorder="1" applyAlignment="1" quotePrefix="1">
      <alignment horizontal="center" vertical="center"/>
      <protection/>
    </xf>
    <xf numFmtId="0" fontId="169" fillId="0" borderId="24" xfId="595" applyNumberFormat="1" applyFont="1" applyFill="1" applyBorder="1" applyAlignment="1" quotePrefix="1">
      <alignment horizontal="center" vertical="center"/>
      <protection/>
    </xf>
    <xf numFmtId="0" fontId="169" fillId="0" borderId="2" xfId="595" applyNumberFormat="1" applyFont="1" applyFill="1" applyBorder="1" applyAlignment="1" quotePrefix="1">
      <alignment horizontal="center" vertical="center"/>
      <protection/>
    </xf>
    <xf numFmtId="0" fontId="177" fillId="0" borderId="24" xfId="667" applyNumberFormat="1" applyFont="1" applyFill="1" applyBorder="1" applyAlignment="1">
      <alignment horizontal="center" vertical="center"/>
      <protection/>
    </xf>
    <xf numFmtId="41" fontId="177" fillId="0" borderId="0" xfId="667" applyNumberFormat="1" applyFont="1" applyFill="1" applyBorder="1" applyAlignment="1">
      <alignment horizontal="center" vertical="center" shrinkToFit="1"/>
      <protection/>
    </xf>
    <xf numFmtId="41" fontId="177" fillId="0" borderId="0" xfId="670" applyNumberFormat="1" applyFont="1" applyFill="1" applyBorder="1" applyAlignment="1">
      <alignment horizontal="right" vertical="center" shrinkToFit="1"/>
      <protection/>
    </xf>
    <xf numFmtId="41" fontId="177" fillId="0" borderId="46" xfId="670" applyNumberFormat="1" applyFont="1" applyFill="1" applyBorder="1" applyAlignment="1">
      <alignment horizontal="right" vertical="center" shrinkToFit="1"/>
      <protection/>
    </xf>
    <xf numFmtId="0" fontId="177" fillId="0" borderId="47" xfId="595" applyNumberFormat="1" applyFont="1" applyFill="1" applyBorder="1" applyAlignment="1" quotePrefix="1">
      <alignment horizontal="center" vertical="center"/>
      <protection/>
    </xf>
    <xf numFmtId="0" fontId="177" fillId="0" borderId="24" xfId="595" applyNumberFormat="1" applyFont="1" applyFill="1" applyBorder="1" applyAlignment="1" quotePrefix="1">
      <alignment horizontal="center" vertical="center"/>
      <protection/>
    </xf>
    <xf numFmtId="0" fontId="177" fillId="0" borderId="2" xfId="595" applyNumberFormat="1" applyFont="1" applyFill="1" applyBorder="1" applyAlignment="1" quotePrefix="1">
      <alignment horizontal="center" vertical="center"/>
      <protection/>
    </xf>
    <xf numFmtId="0" fontId="169" fillId="0" borderId="28" xfId="600" applyNumberFormat="1" applyFont="1" applyFill="1" applyBorder="1" applyAlignment="1">
      <alignment horizontal="center" vertical="center" shrinkToFit="1"/>
      <protection/>
    </xf>
    <xf numFmtId="0" fontId="169" fillId="0" borderId="32" xfId="600" applyNumberFormat="1" applyFont="1" applyFill="1" applyBorder="1" applyAlignment="1">
      <alignment horizontal="center" vertical="center" shrinkToFit="1"/>
      <protection/>
    </xf>
    <xf numFmtId="0" fontId="169" fillId="0" borderId="0" xfId="600" applyNumberFormat="1" applyFont="1" applyFill="1" applyBorder="1" applyAlignment="1">
      <alignment horizontal="center" vertical="center" shrinkToFit="1"/>
      <protection/>
    </xf>
    <xf numFmtId="0" fontId="169" fillId="0" borderId="2" xfId="600" applyNumberFormat="1" applyFont="1" applyFill="1" applyBorder="1" applyAlignment="1">
      <alignment horizontal="center" vertical="center" shrinkToFit="1"/>
      <protection/>
    </xf>
    <xf numFmtId="0" fontId="179" fillId="0" borderId="2" xfId="600" applyNumberFormat="1" applyFont="1" applyFill="1" applyBorder="1" applyAlignment="1">
      <alignment horizontal="center" vertical="center" shrinkToFit="1"/>
      <protection/>
    </xf>
    <xf numFmtId="0" fontId="169" fillId="0" borderId="37" xfId="600" applyNumberFormat="1" applyFont="1" applyFill="1" applyBorder="1" applyAlignment="1">
      <alignment horizontal="center" vertical="center" wrapText="1"/>
      <protection/>
    </xf>
    <xf numFmtId="0" fontId="169" fillId="0" borderId="40" xfId="600" applyNumberFormat="1" applyFont="1" applyFill="1" applyBorder="1" applyAlignment="1">
      <alignment horizontal="center" vertical="center" shrinkToFit="1"/>
      <protection/>
    </xf>
    <xf numFmtId="0" fontId="177" fillId="0" borderId="24" xfId="600" applyNumberFormat="1" applyFont="1" applyFill="1" applyBorder="1" applyAlignment="1">
      <alignment horizontal="center" vertical="center"/>
      <protection/>
    </xf>
    <xf numFmtId="41" fontId="177" fillId="0" borderId="0" xfId="600" applyNumberFormat="1" applyFont="1" applyFill="1" applyBorder="1" applyAlignment="1">
      <alignment horizontal="right" vertical="center"/>
      <protection/>
    </xf>
    <xf numFmtId="0" fontId="177" fillId="0" borderId="2" xfId="600" applyNumberFormat="1" applyFont="1" applyFill="1" applyBorder="1" applyAlignment="1">
      <alignment horizontal="center" vertical="center"/>
      <protection/>
    </xf>
    <xf numFmtId="1" fontId="177" fillId="0" borderId="0" xfId="600" applyNumberFormat="1" applyFont="1" applyFill="1" applyBorder="1" applyAlignment="1">
      <alignment horizontal="right" vertical="center"/>
      <protection/>
    </xf>
    <xf numFmtId="0" fontId="169" fillId="0" borderId="24" xfId="600" applyNumberFormat="1" applyFont="1" applyFill="1" applyBorder="1" applyAlignment="1">
      <alignment horizontal="center" vertical="center"/>
      <protection/>
    </xf>
    <xf numFmtId="41" fontId="169" fillId="0" borderId="0" xfId="600" applyNumberFormat="1" applyFont="1" applyFill="1" applyBorder="1" applyAlignment="1">
      <alignment horizontal="right" vertical="center"/>
      <protection/>
    </xf>
    <xf numFmtId="0" fontId="169" fillId="0" borderId="2" xfId="600" applyNumberFormat="1" applyFont="1" applyFill="1" applyBorder="1" applyAlignment="1">
      <alignment horizontal="center" vertical="center"/>
      <protection/>
    </xf>
    <xf numFmtId="0" fontId="65" fillId="0" borderId="0" xfId="649" applyFont="1" applyFill="1" applyBorder="1" applyAlignment="1">
      <alignment horizontal="centerContinuous" vertical="center"/>
      <protection/>
    </xf>
    <xf numFmtId="0" fontId="81" fillId="0" borderId="0" xfId="649" applyFont="1" applyFill="1" applyBorder="1" applyAlignment="1">
      <alignment horizontal="centerContinuous" vertical="center"/>
      <protection/>
    </xf>
    <xf numFmtId="0" fontId="68" fillId="0" borderId="0" xfId="649" applyFont="1" applyFill="1" applyBorder="1" applyAlignment="1">
      <alignment horizontal="centerContinuous" vertical="center"/>
      <protection/>
    </xf>
    <xf numFmtId="0" fontId="143" fillId="0" borderId="0" xfId="0" applyNumberFormat="1" applyFont="1" applyAlignment="1">
      <alignment/>
    </xf>
    <xf numFmtId="0" fontId="144" fillId="0" borderId="0" xfId="649" applyFont="1" applyFill="1" applyBorder="1" applyAlignment="1">
      <alignment horizontal="right" vertical="center"/>
      <protection/>
    </xf>
    <xf numFmtId="0" fontId="189" fillId="0" borderId="26" xfId="649" applyFont="1" applyFill="1" applyBorder="1" applyAlignment="1">
      <alignment horizontal="center" vertical="center" wrapText="1"/>
      <protection/>
    </xf>
    <xf numFmtId="0" fontId="189" fillId="0" borderId="25" xfId="649" applyFont="1" applyFill="1" applyBorder="1" applyAlignment="1">
      <alignment horizontal="center" vertical="center" wrapText="1"/>
      <protection/>
    </xf>
    <xf numFmtId="38" fontId="189" fillId="0" borderId="25" xfId="585" applyNumberFormat="1" applyFont="1" applyFill="1" applyBorder="1" applyAlignment="1">
      <alignment horizontal="center" vertical="center" wrapText="1"/>
    </xf>
    <xf numFmtId="0" fontId="189" fillId="0" borderId="35" xfId="649" applyFont="1" applyFill="1" applyBorder="1" applyAlignment="1">
      <alignment horizontal="center" vertical="center" wrapText="1"/>
      <protection/>
    </xf>
    <xf numFmtId="0" fontId="189" fillId="0" borderId="24" xfId="649" applyFont="1" applyFill="1" applyBorder="1" applyAlignment="1">
      <alignment horizontal="center" vertical="center" wrapText="1"/>
      <protection/>
    </xf>
    <xf numFmtId="0" fontId="189" fillId="0" borderId="0" xfId="649" applyFont="1" applyFill="1" applyBorder="1" applyAlignment="1">
      <alignment horizontal="center" vertical="center" wrapText="1"/>
      <protection/>
    </xf>
    <xf numFmtId="3" fontId="189" fillId="0" borderId="0" xfId="649" applyNumberFormat="1" applyFont="1" applyFill="1" applyBorder="1" applyAlignment="1">
      <alignment horizontal="center" vertical="center" wrapText="1"/>
      <protection/>
    </xf>
    <xf numFmtId="0" fontId="189" fillId="0" borderId="36" xfId="649" applyFont="1" applyFill="1" applyBorder="1" applyAlignment="1">
      <alignment horizontal="center" vertical="center" wrapText="1"/>
      <protection/>
    </xf>
    <xf numFmtId="0" fontId="190" fillId="0" borderId="19" xfId="649" applyFont="1" applyFill="1" applyBorder="1" applyAlignment="1">
      <alignment horizontal="center" vertical="center"/>
      <protection/>
    </xf>
    <xf numFmtId="0" fontId="190" fillId="0" borderId="6" xfId="649" applyFont="1" applyFill="1" applyBorder="1" applyAlignment="1">
      <alignment horizontal="center" vertical="center" wrapText="1"/>
      <protection/>
    </xf>
    <xf numFmtId="3" fontId="190" fillId="0" borderId="6" xfId="649" applyNumberFormat="1" applyFont="1" applyFill="1" applyBorder="1" applyAlignment="1">
      <alignment horizontal="center" vertical="center" wrapText="1"/>
      <protection/>
    </xf>
    <xf numFmtId="0" fontId="190" fillId="0" borderId="42" xfId="649" applyFont="1" applyFill="1" applyBorder="1" applyAlignment="1">
      <alignment horizontal="center" vertical="center" wrapText="1"/>
      <protection/>
    </xf>
    <xf numFmtId="0" fontId="68" fillId="0" borderId="0" xfId="649" applyFont="1" applyBorder="1">
      <alignment vertical="center"/>
      <protection/>
    </xf>
    <xf numFmtId="0" fontId="68" fillId="0" borderId="0" xfId="0" applyNumberFormat="1" applyFont="1" applyAlignment="1">
      <alignment/>
    </xf>
    <xf numFmtId="198" fontId="169" fillId="0" borderId="0" xfId="699" applyNumberFormat="1" applyFont="1" applyFill="1" applyBorder="1" applyAlignment="1" applyProtection="1">
      <alignment horizontal="right" vertical="center"/>
      <protection locked="0"/>
    </xf>
    <xf numFmtId="0" fontId="39" fillId="0" borderId="0" xfId="691" applyFont="1" applyFill="1" applyBorder="1" applyAlignment="1">
      <alignment horizontal="left" vertical="center"/>
      <protection/>
    </xf>
    <xf numFmtId="0" fontId="170" fillId="0" borderId="0" xfId="691" applyNumberFormat="1" applyFont="1" applyFill="1" applyBorder="1" applyAlignment="1">
      <alignment horizontal="left" vertical="center"/>
      <protection/>
    </xf>
    <xf numFmtId="177" fontId="37" fillId="0" borderId="36" xfId="679" applyNumberFormat="1" applyFont="1" applyFill="1" applyBorder="1" applyAlignment="1">
      <alignment horizontal="center" vertical="center" wrapText="1"/>
      <protection/>
    </xf>
    <xf numFmtId="182" fontId="72" fillId="0" borderId="21" xfId="692" applyNumberFormat="1" applyFont="1" applyFill="1" applyBorder="1" applyAlignment="1">
      <alignment horizontal="center" vertical="center" shrinkToFit="1"/>
      <protection/>
    </xf>
    <xf numFmtId="220" fontId="168" fillId="0" borderId="0" xfId="512" applyNumberFormat="1" applyFont="1" applyFill="1" applyBorder="1" applyAlignment="1" quotePrefix="1">
      <alignment horizontal="right" vertical="center"/>
    </xf>
    <xf numFmtId="180" fontId="191" fillId="0" borderId="24" xfId="512" applyNumberFormat="1" applyFont="1" applyFill="1" applyBorder="1" applyAlignment="1" quotePrefix="1">
      <alignment horizontal="right" vertical="center"/>
    </xf>
    <xf numFmtId="180" fontId="191" fillId="0" borderId="19" xfId="512" applyNumberFormat="1" applyFont="1" applyFill="1" applyBorder="1" applyAlignment="1" quotePrefix="1">
      <alignment horizontal="right" vertical="center"/>
    </xf>
    <xf numFmtId="185" fontId="168" fillId="0" borderId="0" xfId="696" applyNumberFormat="1" applyFont="1" applyBorder="1" applyAlignment="1">
      <alignment horizontal="center" vertical="center"/>
      <protection/>
    </xf>
    <xf numFmtId="185" fontId="191" fillId="0" borderId="0" xfId="696" applyNumberFormat="1" applyFont="1" applyBorder="1" applyAlignment="1">
      <alignment horizontal="center" vertical="center"/>
      <protection/>
    </xf>
    <xf numFmtId="185" fontId="191" fillId="0" borderId="6" xfId="696" applyNumberFormat="1" applyFont="1" applyBorder="1" applyAlignment="1">
      <alignment horizontal="center" vertical="center"/>
      <protection/>
    </xf>
    <xf numFmtId="41" fontId="192" fillId="0" borderId="0" xfId="686" applyNumberFormat="1" applyFont="1" applyFill="1" applyBorder="1" applyAlignment="1">
      <alignment vertical="center" shrinkToFit="1"/>
      <protection/>
    </xf>
    <xf numFmtId="41" fontId="167" fillId="0" borderId="0" xfId="686" applyNumberFormat="1" applyFont="1" applyFill="1" applyBorder="1" applyAlignment="1">
      <alignment vertical="center" shrinkToFit="1"/>
      <protection/>
    </xf>
    <xf numFmtId="2" fontId="177" fillId="0" borderId="0" xfId="679" applyNumberFormat="1" applyFont="1" applyFill="1" applyBorder="1" applyAlignment="1">
      <alignment horizontal="right" vertical="center" shrinkToFit="1"/>
      <protection/>
    </xf>
    <xf numFmtId="0" fontId="41" fillId="0" borderId="0" xfId="679" applyNumberFormat="1" applyFont="1" applyFill="1" applyAlignment="1">
      <alignment horizontal="center" vertical="center"/>
      <protection/>
    </xf>
    <xf numFmtId="0" fontId="169" fillId="0" borderId="41" xfId="679" applyNumberFormat="1" applyFont="1" applyFill="1" applyBorder="1" applyAlignment="1">
      <alignment horizontal="center" vertical="center" wrapText="1"/>
      <protection/>
    </xf>
    <xf numFmtId="0" fontId="169" fillId="0" borderId="24" xfId="679" applyNumberFormat="1" applyFont="1" applyFill="1" applyBorder="1" applyAlignment="1">
      <alignment horizontal="center" vertical="center" wrapText="1"/>
      <protection/>
    </xf>
    <xf numFmtId="0" fontId="169" fillId="0" borderId="39" xfId="679" applyNumberFormat="1" applyFont="1" applyFill="1" applyBorder="1" applyAlignment="1">
      <alignment horizontal="center" vertical="center" wrapText="1"/>
      <protection/>
    </xf>
    <xf numFmtId="0" fontId="169" fillId="0" borderId="32" xfId="679" applyNumberFormat="1" applyFont="1" applyFill="1" applyBorder="1" applyAlignment="1">
      <alignment horizontal="center" vertical="center" wrapText="1"/>
      <protection/>
    </xf>
    <xf numFmtId="0" fontId="169" fillId="0" borderId="2" xfId="679" applyNumberFormat="1" applyFont="1" applyFill="1" applyBorder="1" applyAlignment="1">
      <alignment horizontal="center" vertical="center" wrapText="1"/>
      <protection/>
    </xf>
    <xf numFmtId="0" fontId="169" fillId="0" borderId="40" xfId="679" applyNumberFormat="1" applyFont="1" applyFill="1" applyBorder="1" applyAlignment="1">
      <alignment horizontal="center" vertical="center" wrapText="1"/>
      <protection/>
    </xf>
    <xf numFmtId="0" fontId="65" fillId="0" borderId="0" xfId="691" applyFont="1" applyFill="1" applyBorder="1" applyAlignment="1">
      <alignment horizontal="center" vertical="center"/>
      <protection/>
    </xf>
    <xf numFmtId="0" fontId="76" fillId="0" borderId="0" xfId="694" applyFont="1" applyFill="1" applyAlignment="1">
      <alignment horizontal="center" vertical="center"/>
    </xf>
    <xf numFmtId="0" fontId="77" fillId="0" borderId="0" xfId="691" applyFont="1" applyFill="1" applyAlignment="1">
      <alignment horizontal="center" vertical="center"/>
      <protection/>
    </xf>
    <xf numFmtId="0" fontId="79" fillId="0" borderId="0" xfId="694" applyFont="1" applyFill="1" applyAlignment="1">
      <alignment horizontal="center" vertical="center"/>
    </xf>
    <xf numFmtId="41" fontId="169" fillId="0" borderId="41" xfId="691" applyNumberFormat="1" applyFont="1" applyFill="1" applyBorder="1" applyAlignment="1">
      <alignment horizontal="center" vertical="center" wrapText="1"/>
      <protection/>
    </xf>
    <xf numFmtId="0" fontId="169" fillId="0" borderId="24" xfId="694" applyFont="1" applyFill="1" applyBorder="1" applyAlignment="1">
      <alignment horizontal="center" vertical="center"/>
    </xf>
    <xf numFmtId="0" fontId="169" fillId="0" borderId="39" xfId="694" applyFont="1" applyFill="1" applyBorder="1" applyAlignment="1">
      <alignment horizontal="center" vertical="center"/>
    </xf>
    <xf numFmtId="0" fontId="169" fillId="0" borderId="32" xfId="691" applyFont="1" applyFill="1" applyBorder="1" applyAlignment="1">
      <alignment horizontal="center" vertical="center" wrapText="1"/>
      <protection/>
    </xf>
    <xf numFmtId="0" fontId="169" fillId="0" borderId="2" xfId="694" applyFont="1" applyFill="1" applyBorder="1" applyAlignment="1">
      <alignment horizontal="center" vertical="center" wrapText="1"/>
    </xf>
    <xf numFmtId="0" fontId="169" fillId="0" borderId="40" xfId="694" applyFont="1" applyFill="1" applyBorder="1" applyAlignment="1">
      <alignment horizontal="center" vertical="center" wrapText="1"/>
    </xf>
    <xf numFmtId="0" fontId="64" fillId="0" borderId="0" xfId="691" applyNumberFormat="1" applyFont="1" applyFill="1" applyBorder="1" applyAlignment="1">
      <alignment horizontal="left" vertical="center"/>
      <protection/>
    </xf>
    <xf numFmtId="41" fontId="170" fillId="0" borderId="33" xfId="691" applyNumberFormat="1" applyFont="1" applyFill="1" applyBorder="1" applyAlignment="1">
      <alignment horizontal="center" vertical="center" wrapText="1"/>
      <protection/>
    </xf>
    <xf numFmtId="41" fontId="170" fillId="0" borderId="36" xfId="691" applyNumberFormat="1" applyFont="1" applyFill="1" applyBorder="1" applyAlignment="1">
      <alignment horizontal="center" vertical="center" wrapText="1"/>
      <protection/>
    </xf>
    <xf numFmtId="41" fontId="170" fillId="0" borderId="38" xfId="691" applyNumberFormat="1" applyFont="1" applyFill="1" applyBorder="1" applyAlignment="1">
      <alignment horizontal="center" vertical="center" wrapText="1"/>
      <protection/>
    </xf>
    <xf numFmtId="0" fontId="170" fillId="0" borderId="0" xfId="691" applyNumberFormat="1" applyFont="1" applyFill="1" applyBorder="1" applyAlignment="1">
      <alignment horizontal="left" vertical="center"/>
      <protection/>
    </xf>
    <xf numFmtId="0" fontId="170" fillId="0" borderId="0" xfId="702" applyFont="1" applyFill="1" applyBorder="1" applyAlignment="1">
      <alignment horizontal="left" vertical="center" wrapText="1"/>
    </xf>
    <xf numFmtId="0" fontId="184" fillId="0" borderId="0" xfId="692" applyFont="1" applyFill="1" applyBorder="1" applyAlignment="1">
      <alignment horizontal="center" vertical="center"/>
      <protection/>
    </xf>
    <xf numFmtId="0" fontId="193" fillId="0" borderId="0" xfId="694" applyFont="1" applyFill="1" applyAlignment="1">
      <alignment horizontal="center" vertical="center"/>
    </xf>
    <xf numFmtId="191" fontId="184" fillId="0" borderId="0" xfId="692" applyNumberFormat="1" applyFont="1" applyFill="1" applyBorder="1" applyAlignment="1">
      <alignment horizontal="center" vertical="center" shrinkToFit="1"/>
      <protection/>
    </xf>
    <xf numFmtId="0" fontId="65" fillId="0" borderId="0" xfId="692" applyFont="1" applyFill="1" applyBorder="1" applyAlignment="1">
      <alignment horizontal="center" vertical="center"/>
      <protection/>
    </xf>
    <xf numFmtId="182" fontId="65" fillId="0" borderId="0" xfId="692" applyNumberFormat="1" applyFont="1" applyFill="1" applyAlignment="1">
      <alignment horizontal="center" vertical="center" shrinkToFit="1"/>
      <protection/>
    </xf>
    <xf numFmtId="182" fontId="65" fillId="0" borderId="0" xfId="692" applyNumberFormat="1" applyFont="1" applyFill="1" applyBorder="1" applyAlignment="1">
      <alignment horizontal="center" vertical="center" shrinkToFit="1"/>
      <protection/>
    </xf>
    <xf numFmtId="182" fontId="65" fillId="0" borderId="0" xfId="692" applyNumberFormat="1" applyFont="1" applyFill="1" applyAlignment="1">
      <alignment horizontal="center" vertical="center"/>
      <protection/>
    </xf>
    <xf numFmtId="186" fontId="169" fillId="0" borderId="29" xfId="535" applyNumberFormat="1" applyFont="1" applyFill="1" applyBorder="1" applyAlignment="1">
      <alignment horizontal="center" vertical="center" shrinkToFit="1"/>
    </xf>
    <xf numFmtId="186" fontId="169" fillId="0" borderId="31" xfId="535" applyNumberFormat="1" applyFont="1" applyFill="1" applyBorder="1" applyAlignment="1">
      <alignment horizontal="center" vertical="center" shrinkToFit="1"/>
    </xf>
    <xf numFmtId="186" fontId="169" fillId="0" borderId="30" xfId="535" applyNumberFormat="1" applyFont="1" applyFill="1" applyBorder="1" applyAlignment="1">
      <alignment horizontal="center" vertical="center" shrinkToFit="1"/>
    </xf>
    <xf numFmtId="0" fontId="64" fillId="0" borderId="0" xfId="694" applyNumberFormat="1" applyFont="1" applyFill="1" applyAlignment="1">
      <alignment horizontal="left" vertical="center"/>
    </xf>
    <xf numFmtId="0" fontId="169" fillId="0" borderId="32" xfId="694" applyNumberFormat="1" applyFont="1" applyFill="1" applyBorder="1" applyAlignment="1">
      <alignment horizontal="center" vertical="center"/>
    </xf>
    <xf numFmtId="0" fontId="169" fillId="0" borderId="28" xfId="694" applyNumberFormat="1" applyFont="1" applyFill="1" applyBorder="1" applyAlignment="1">
      <alignment horizontal="center" vertical="center"/>
    </xf>
    <xf numFmtId="0" fontId="169" fillId="0" borderId="41" xfId="694" applyNumberFormat="1" applyFont="1" applyFill="1" applyBorder="1" applyAlignment="1">
      <alignment horizontal="center" vertical="center"/>
    </xf>
    <xf numFmtId="0" fontId="169" fillId="0" borderId="33" xfId="694" applyNumberFormat="1" applyFont="1" applyFill="1" applyBorder="1" applyAlignment="1">
      <alignment horizontal="center" vertical="center"/>
    </xf>
    <xf numFmtId="0" fontId="65" fillId="0" borderId="0" xfId="694" applyNumberFormat="1" applyFont="1" applyFill="1" applyAlignment="1">
      <alignment horizontal="center" vertical="center"/>
    </xf>
    <xf numFmtId="0" fontId="179" fillId="0" borderId="41" xfId="694" applyNumberFormat="1" applyFont="1" applyFill="1" applyBorder="1" applyAlignment="1">
      <alignment horizontal="center" vertical="center"/>
    </xf>
    <xf numFmtId="0" fontId="169" fillId="0" borderId="24" xfId="694" applyNumberFormat="1" applyFont="1" applyFill="1" applyBorder="1" applyAlignment="1">
      <alignment horizontal="center" vertical="center"/>
    </xf>
    <xf numFmtId="0" fontId="169" fillId="0" borderId="32" xfId="694" applyNumberFormat="1" applyFont="1" applyFill="1" applyBorder="1" applyAlignment="1">
      <alignment horizontal="center" vertical="center" wrapText="1"/>
    </xf>
    <xf numFmtId="0" fontId="169" fillId="0" borderId="2" xfId="694" applyNumberFormat="1" applyFont="1" applyFill="1" applyBorder="1" applyAlignment="1">
      <alignment horizontal="center" vertical="center"/>
    </xf>
    <xf numFmtId="0" fontId="169" fillId="0" borderId="40" xfId="694" applyNumberFormat="1" applyFont="1" applyFill="1" applyBorder="1" applyAlignment="1">
      <alignment horizontal="center" vertical="center"/>
    </xf>
    <xf numFmtId="0" fontId="39" fillId="0" borderId="0" xfId="691" applyNumberFormat="1" applyFont="1" applyBorder="1" applyAlignment="1">
      <alignment horizontal="left" vertical="center" wrapText="1"/>
      <protection/>
    </xf>
    <xf numFmtId="188" fontId="170" fillId="0" borderId="32" xfId="696" applyNumberFormat="1" applyFont="1" applyBorder="1" applyAlignment="1">
      <alignment horizontal="center" vertical="center" wrapText="1"/>
      <protection/>
    </xf>
    <xf numFmtId="188" fontId="170" fillId="0" borderId="28" xfId="696" applyNumberFormat="1" applyFont="1" applyBorder="1" applyAlignment="1">
      <alignment horizontal="center" vertical="center" wrapText="1"/>
      <protection/>
    </xf>
    <xf numFmtId="188" fontId="170" fillId="0" borderId="41" xfId="696" applyNumberFormat="1" applyFont="1" applyBorder="1" applyAlignment="1">
      <alignment horizontal="center" vertical="center" wrapText="1"/>
      <protection/>
    </xf>
    <xf numFmtId="188" fontId="170" fillId="0" borderId="2" xfId="696" applyNumberFormat="1" applyFont="1" applyBorder="1" applyAlignment="1">
      <alignment horizontal="center" vertical="center" wrapText="1"/>
      <protection/>
    </xf>
    <xf numFmtId="188" fontId="170" fillId="0" borderId="0" xfId="696" applyNumberFormat="1" applyFont="1" applyBorder="1" applyAlignment="1">
      <alignment horizontal="center" vertical="center" wrapText="1"/>
      <protection/>
    </xf>
    <xf numFmtId="188" fontId="170" fillId="0" borderId="24" xfId="696" applyNumberFormat="1" applyFont="1" applyBorder="1" applyAlignment="1">
      <alignment horizontal="center" vertical="center" wrapText="1"/>
      <protection/>
    </xf>
    <xf numFmtId="3" fontId="170" fillId="0" borderId="29" xfId="696" applyNumberFormat="1" applyFont="1" applyBorder="1" applyAlignment="1">
      <alignment horizontal="center" vertical="center" wrapText="1"/>
      <protection/>
    </xf>
    <xf numFmtId="3" fontId="170" fillId="0" borderId="30" xfId="696" applyNumberFormat="1" applyFont="1" applyBorder="1" applyAlignment="1">
      <alignment horizontal="center" vertical="center"/>
      <protection/>
    </xf>
    <xf numFmtId="3" fontId="170" fillId="0" borderId="31" xfId="696" applyNumberFormat="1" applyFont="1" applyBorder="1" applyAlignment="1">
      <alignment horizontal="center" vertical="center"/>
      <protection/>
    </xf>
    <xf numFmtId="0" fontId="170" fillId="0" borderId="29" xfId="696" applyNumberFormat="1" applyFont="1" applyBorder="1" applyAlignment="1">
      <alignment horizontal="center" vertical="center"/>
      <protection/>
    </xf>
    <xf numFmtId="0" fontId="170" fillId="0" borderId="30" xfId="696" applyNumberFormat="1" applyFont="1" applyBorder="1" applyAlignment="1">
      <alignment horizontal="center" vertical="center"/>
      <protection/>
    </xf>
    <xf numFmtId="0" fontId="170" fillId="0" borderId="31" xfId="696" applyNumberFormat="1" applyFont="1" applyBorder="1" applyAlignment="1">
      <alignment horizontal="center" vertical="center"/>
      <protection/>
    </xf>
    <xf numFmtId="0" fontId="170" fillId="0" borderId="41" xfId="696" applyNumberFormat="1" applyFont="1" applyBorder="1" applyAlignment="1">
      <alignment horizontal="center" vertical="center" wrapText="1"/>
      <protection/>
    </xf>
    <xf numFmtId="0" fontId="170" fillId="0" borderId="24" xfId="696" applyNumberFormat="1" applyFont="1" applyBorder="1" applyAlignment="1">
      <alignment horizontal="center" vertical="center"/>
      <protection/>
    </xf>
    <xf numFmtId="0" fontId="170" fillId="0" borderId="39" xfId="696" applyNumberFormat="1" applyFont="1" applyBorder="1" applyAlignment="1">
      <alignment horizontal="center" vertical="center"/>
      <protection/>
    </xf>
    <xf numFmtId="0" fontId="170" fillId="0" borderId="32" xfId="696" applyNumberFormat="1" applyFont="1" applyBorder="1" applyAlignment="1">
      <alignment horizontal="center" vertical="center"/>
      <protection/>
    </xf>
    <xf numFmtId="0" fontId="170" fillId="0" borderId="28" xfId="696" applyNumberFormat="1" applyFont="1" applyBorder="1" applyAlignment="1">
      <alignment horizontal="center" vertical="center"/>
      <protection/>
    </xf>
    <xf numFmtId="0" fontId="170" fillId="0" borderId="41" xfId="696" applyNumberFormat="1" applyFont="1" applyBorder="1" applyAlignment="1">
      <alignment horizontal="center" vertical="center"/>
      <protection/>
    </xf>
    <xf numFmtId="192" fontId="170" fillId="0" borderId="32" xfId="696" applyNumberFormat="1" applyFont="1" applyBorder="1" applyAlignment="1">
      <alignment horizontal="center" vertical="center" wrapText="1"/>
      <protection/>
    </xf>
    <xf numFmtId="192" fontId="170" fillId="0" borderId="28" xfId="696" applyNumberFormat="1" applyFont="1" applyBorder="1" applyAlignment="1">
      <alignment horizontal="center" vertical="center" wrapText="1"/>
      <protection/>
    </xf>
    <xf numFmtId="192" fontId="170" fillId="0" borderId="41" xfId="696" applyNumberFormat="1" applyFont="1" applyBorder="1" applyAlignment="1">
      <alignment horizontal="center" vertical="center" wrapText="1"/>
      <protection/>
    </xf>
    <xf numFmtId="192" fontId="170" fillId="0" borderId="2" xfId="696" applyNumberFormat="1" applyFont="1" applyBorder="1" applyAlignment="1">
      <alignment horizontal="center" vertical="center" wrapText="1"/>
      <protection/>
    </xf>
    <xf numFmtId="192" fontId="170" fillId="0" borderId="0" xfId="696" applyNumberFormat="1" applyFont="1" applyBorder="1" applyAlignment="1">
      <alignment horizontal="center" vertical="center" wrapText="1"/>
      <protection/>
    </xf>
    <xf numFmtId="192" fontId="170" fillId="0" borderId="24" xfId="696" applyNumberFormat="1" applyFont="1" applyBorder="1" applyAlignment="1">
      <alignment horizontal="center" vertical="center" wrapText="1"/>
      <protection/>
    </xf>
    <xf numFmtId="0" fontId="65" fillId="0" borderId="0" xfId="696" applyNumberFormat="1" applyFont="1" applyAlignment="1">
      <alignment horizontal="center" vertical="center"/>
      <protection/>
    </xf>
    <xf numFmtId="0" fontId="65" fillId="0" borderId="0" xfId="696" applyNumberFormat="1" applyFont="1" applyBorder="1" applyAlignment="1">
      <alignment horizontal="center" vertical="center"/>
      <protection/>
    </xf>
    <xf numFmtId="0" fontId="170" fillId="0" borderId="32" xfId="696" applyNumberFormat="1" applyFont="1" applyBorder="1" applyAlignment="1">
      <alignment horizontal="center" vertical="center" wrapText="1"/>
      <protection/>
    </xf>
    <xf numFmtId="0" fontId="170" fillId="0" borderId="2" xfId="696" applyNumberFormat="1" applyFont="1" applyBorder="1" applyAlignment="1">
      <alignment horizontal="center" vertical="center" wrapText="1"/>
      <protection/>
    </xf>
    <xf numFmtId="0" fontId="170" fillId="0" borderId="40" xfId="696" applyNumberFormat="1" applyFont="1" applyBorder="1" applyAlignment="1">
      <alignment horizontal="center" vertical="center" wrapText="1"/>
      <protection/>
    </xf>
    <xf numFmtId="188" fontId="170" fillId="0" borderId="21" xfId="696" applyNumberFormat="1" applyFont="1" applyBorder="1" applyAlignment="1">
      <alignment horizontal="center" vertical="center" wrapText="1"/>
      <protection/>
    </xf>
    <xf numFmtId="188" fontId="170" fillId="0" borderId="25" xfId="696" applyNumberFormat="1" applyFont="1" applyBorder="1" applyAlignment="1">
      <alignment horizontal="center" vertical="center" wrapText="1"/>
      <protection/>
    </xf>
    <xf numFmtId="188" fontId="170" fillId="0" borderId="26" xfId="696" applyNumberFormat="1" applyFont="1" applyBorder="1" applyAlignment="1">
      <alignment horizontal="center" vertical="center" wrapText="1"/>
      <protection/>
    </xf>
    <xf numFmtId="188" fontId="170" fillId="0" borderId="29" xfId="696" applyNumberFormat="1" applyFont="1" applyBorder="1" applyAlignment="1">
      <alignment horizontal="center" vertical="center"/>
      <protection/>
    </xf>
    <xf numFmtId="188" fontId="170" fillId="0" borderId="30" xfId="696" applyNumberFormat="1" applyFont="1" applyBorder="1" applyAlignment="1">
      <alignment horizontal="center" vertical="center"/>
      <protection/>
    </xf>
    <xf numFmtId="188" fontId="170" fillId="0" borderId="31" xfId="696" applyNumberFormat="1" applyFont="1" applyBorder="1" applyAlignment="1">
      <alignment horizontal="center" vertical="center"/>
      <protection/>
    </xf>
    <xf numFmtId="0" fontId="39" fillId="0" borderId="0" xfId="696" applyNumberFormat="1" applyFont="1" applyBorder="1" applyAlignment="1">
      <alignment horizontal="left" vertical="center"/>
      <protection/>
    </xf>
    <xf numFmtId="0" fontId="183" fillId="0" borderId="41" xfId="693" applyNumberFormat="1" applyFont="1" applyBorder="1" applyAlignment="1">
      <alignment horizontal="center" vertical="center" wrapText="1"/>
      <protection/>
    </xf>
    <xf numFmtId="0" fontId="170" fillId="0" borderId="24" xfId="693" applyNumberFormat="1" applyFont="1" applyBorder="1" applyAlignment="1">
      <alignment horizontal="center" vertical="center" shrinkToFit="1"/>
      <protection/>
    </xf>
    <xf numFmtId="0" fontId="170" fillId="0" borderId="39" xfId="693" applyNumberFormat="1" applyFont="1" applyBorder="1" applyAlignment="1">
      <alignment horizontal="center" vertical="center" shrinkToFit="1"/>
      <protection/>
    </xf>
    <xf numFmtId="0" fontId="170" fillId="30" borderId="32" xfId="696" applyNumberFormat="1" applyFont="1" applyFill="1" applyBorder="1" applyAlignment="1">
      <alignment horizontal="center" vertical="center"/>
      <protection/>
    </xf>
    <xf numFmtId="0" fontId="170" fillId="30" borderId="28" xfId="696" applyNumberFormat="1" applyFont="1" applyFill="1" applyBorder="1" applyAlignment="1">
      <alignment horizontal="center" vertical="center"/>
      <protection/>
    </xf>
    <xf numFmtId="0" fontId="170" fillId="30" borderId="41" xfId="696" applyNumberFormat="1" applyFont="1" applyFill="1" applyBorder="1" applyAlignment="1">
      <alignment horizontal="center" vertical="center"/>
      <protection/>
    </xf>
    <xf numFmtId="0" fontId="170" fillId="30" borderId="40" xfId="696" applyNumberFormat="1" applyFont="1" applyFill="1" applyBorder="1" applyAlignment="1">
      <alignment horizontal="center" vertical="center"/>
      <protection/>
    </xf>
    <xf numFmtId="0" fontId="170" fillId="30" borderId="37" xfId="696" applyNumberFormat="1" applyFont="1" applyFill="1" applyBorder="1" applyAlignment="1">
      <alignment horizontal="center" vertical="center"/>
      <protection/>
    </xf>
    <xf numFmtId="0" fontId="170" fillId="30" borderId="39" xfId="696" applyNumberFormat="1" applyFont="1" applyFill="1" applyBorder="1" applyAlignment="1">
      <alignment horizontal="center" vertical="center"/>
      <protection/>
    </xf>
    <xf numFmtId="176" fontId="170" fillId="0" borderId="32" xfId="512" applyNumberFormat="1" applyFont="1" applyBorder="1" applyAlignment="1">
      <alignment horizontal="center" vertical="center"/>
    </xf>
    <xf numFmtId="176" fontId="170" fillId="0" borderId="28" xfId="512" applyNumberFormat="1" applyFont="1" applyBorder="1" applyAlignment="1">
      <alignment horizontal="center" vertical="center"/>
    </xf>
    <xf numFmtId="176" fontId="170" fillId="0" borderId="41" xfId="512" applyNumberFormat="1" applyFont="1" applyBorder="1" applyAlignment="1">
      <alignment horizontal="center" vertical="center"/>
    </xf>
    <xf numFmtId="3" fontId="170" fillId="0" borderId="29" xfId="696" applyNumberFormat="1" applyFont="1" applyBorder="1" applyAlignment="1">
      <alignment horizontal="center" vertical="center"/>
      <protection/>
    </xf>
    <xf numFmtId="0" fontId="41" fillId="0" borderId="0" xfId="696" applyNumberFormat="1" applyFont="1" applyAlignment="1">
      <alignment horizontal="center" vertical="center"/>
      <protection/>
    </xf>
    <xf numFmtId="177" fontId="41" fillId="0" borderId="0" xfId="696" applyNumberFormat="1" applyFont="1" applyAlignment="1">
      <alignment horizontal="center" vertical="center"/>
      <protection/>
    </xf>
    <xf numFmtId="0" fontId="170" fillId="0" borderId="32" xfId="693" applyNumberFormat="1" applyFont="1" applyBorder="1" applyAlignment="1">
      <alignment horizontal="center" vertical="center" wrapText="1"/>
      <protection/>
    </xf>
    <xf numFmtId="0" fontId="170" fillId="0" borderId="2" xfId="693" applyNumberFormat="1" applyFont="1" applyBorder="1" applyAlignment="1">
      <alignment horizontal="center" vertical="center" wrapText="1"/>
      <protection/>
    </xf>
    <xf numFmtId="0" fontId="170" fillId="0" borderId="40" xfId="693" applyNumberFormat="1" applyFont="1" applyBorder="1" applyAlignment="1">
      <alignment horizontal="center" vertical="center" wrapText="1"/>
      <protection/>
    </xf>
    <xf numFmtId="0" fontId="169" fillId="0" borderId="40" xfId="686" applyNumberFormat="1" applyFont="1" applyFill="1" applyBorder="1" applyAlignment="1">
      <alignment horizontal="center" vertical="center"/>
      <protection/>
    </xf>
    <xf numFmtId="0" fontId="169" fillId="0" borderId="37" xfId="686" applyNumberFormat="1" applyFont="1" applyFill="1" applyBorder="1" applyAlignment="1">
      <alignment horizontal="center" vertical="center"/>
      <protection/>
    </xf>
    <xf numFmtId="0" fontId="169" fillId="0" borderId="39" xfId="686" applyNumberFormat="1" applyFont="1" applyFill="1" applyBorder="1" applyAlignment="1">
      <alignment horizontal="center" vertical="center"/>
      <protection/>
    </xf>
    <xf numFmtId="0" fontId="169" fillId="0" borderId="40" xfId="686" applyNumberFormat="1" applyFont="1" applyFill="1" applyBorder="1" applyAlignment="1">
      <alignment horizontal="center" vertical="center" shrinkToFit="1"/>
      <protection/>
    </xf>
    <xf numFmtId="0" fontId="169" fillId="0" borderId="37" xfId="686" applyNumberFormat="1" applyFont="1" applyFill="1" applyBorder="1" applyAlignment="1">
      <alignment horizontal="center" vertical="center" shrinkToFit="1"/>
      <protection/>
    </xf>
    <xf numFmtId="0" fontId="169" fillId="0" borderId="39" xfId="686" applyNumberFormat="1" applyFont="1" applyFill="1" applyBorder="1" applyAlignment="1">
      <alignment horizontal="center" vertical="center" shrinkToFit="1"/>
      <protection/>
    </xf>
    <xf numFmtId="0" fontId="46" fillId="0" borderId="40" xfId="686" applyNumberFormat="1" applyFont="1" applyFill="1" applyBorder="1" applyAlignment="1">
      <alignment horizontal="center" vertical="center"/>
      <protection/>
    </xf>
    <xf numFmtId="0" fontId="187" fillId="0" borderId="37" xfId="686" applyNumberFormat="1" applyFont="1" applyFill="1" applyBorder="1" applyAlignment="1">
      <alignment horizontal="center" vertical="center"/>
      <protection/>
    </xf>
    <xf numFmtId="0" fontId="187" fillId="0" borderId="39" xfId="686" applyNumberFormat="1" applyFont="1" applyFill="1" applyBorder="1" applyAlignment="1">
      <alignment horizontal="center" vertical="center"/>
      <protection/>
    </xf>
    <xf numFmtId="0" fontId="169" fillId="0" borderId="41" xfId="686" applyNumberFormat="1" applyFont="1" applyFill="1" applyBorder="1" applyAlignment="1">
      <alignment horizontal="center" vertical="center" wrapText="1"/>
      <protection/>
    </xf>
    <xf numFmtId="0" fontId="169" fillId="0" borderId="24" xfId="686" applyNumberFormat="1" applyFont="1" applyFill="1" applyBorder="1" applyAlignment="1">
      <alignment horizontal="center" vertical="center" wrapText="1"/>
      <protection/>
    </xf>
    <xf numFmtId="0" fontId="169" fillId="0" borderId="39" xfId="686" applyNumberFormat="1" applyFont="1" applyFill="1" applyBorder="1" applyAlignment="1">
      <alignment horizontal="center" vertical="center" wrapText="1"/>
      <protection/>
    </xf>
    <xf numFmtId="0" fontId="169" fillId="0" borderId="32" xfId="686" applyNumberFormat="1" applyFont="1" applyFill="1" applyBorder="1" applyAlignment="1">
      <alignment horizontal="center" vertical="center"/>
      <protection/>
    </xf>
    <xf numFmtId="0" fontId="169" fillId="0" borderId="28" xfId="686" applyNumberFormat="1" applyFont="1" applyFill="1" applyBorder="1" applyAlignment="1">
      <alignment horizontal="center" vertical="center"/>
      <protection/>
    </xf>
    <xf numFmtId="0" fontId="169" fillId="0" borderId="41" xfId="686" applyNumberFormat="1" applyFont="1" applyFill="1" applyBorder="1" applyAlignment="1">
      <alignment horizontal="center" vertical="center"/>
      <protection/>
    </xf>
    <xf numFmtId="0" fontId="169" fillId="0" borderId="32" xfId="686" applyNumberFormat="1" applyFont="1" applyFill="1" applyBorder="1" applyAlignment="1">
      <alignment horizontal="center" vertical="center" wrapText="1"/>
      <protection/>
    </xf>
    <xf numFmtId="0" fontId="169" fillId="0" borderId="2" xfId="686" applyNumberFormat="1" applyFont="1" applyFill="1" applyBorder="1" applyAlignment="1">
      <alignment horizontal="center" vertical="center" wrapText="1"/>
      <protection/>
    </xf>
    <xf numFmtId="0" fontId="169" fillId="0" borderId="40" xfId="686" applyNumberFormat="1" applyFont="1" applyFill="1" applyBorder="1" applyAlignment="1">
      <alignment horizontal="center" vertical="center" wrapText="1"/>
      <protection/>
    </xf>
    <xf numFmtId="0" fontId="41" fillId="0" borderId="0" xfId="686" applyNumberFormat="1" applyFont="1" applyFill="1" applyAlignment="1">
      <alignment horizontal="center" vertical="center"/>
      <protection/>
    </xf>
    <xf numFmtId="0" fontId="179" fillId="0" borderId="32" xfId="686" applyNumberFormat="1" applyFont="1" applyFill="1" applyBorder="1" applyAlignment="1">
      <alignment horizontal="center" vertical="center" shrinkToFit="1"/>
      <protection/>
    </xf>
    <xf numFmtId="0" fontId="169" fillId="0" borderId="28" xfId="686" applyNumberFormat="1" applyFont="1" applyFill="1" applyBorder="1" applyAlignment="1">
      <alignment horizontal="center" vertical="center" shrinkToFit="1"/>
      <protection/>
    </xf>
    <xf numFmtId="0" fontId="169" fillId="0" borderId="41" xfId="686" applyNumberFormat="1" applyFont="1" applyFill="1" applyBorder="1" applyAlignment="1">
      <alignment horizontal="center" vertical="center" shrinkToFit="1"/>
      <protection/>
    </xf>
    <xf numFmtId="0" fontId="50" fillId="0" borderId="32" xfId="686" applyNumberFormat="1" applyFont="1" applyFill="1" applyBorder="1" applyAlignment="1">
      <alignment horizontal="center" vertical="center" shrinkToFit="1"/>
      <protection/>
    </xf>
    <xf numFmtId="0" fontId="41" fillId="0" borderId="0" xfId="686" applyNumberFormat="1" applyFont="1" applyFill="1" applyBorder="1" applyAlignment="1">
      <alignment horizontal="center" vertical="center"/>
      <protection/>
    </xf>
    <xf numFmtId="0" fontId="41" fillId="0" borderId="0" xfId="695" applyNumberFormat="1" applyFont="1" applyFill="1" applyAlignment="1">
      <alignment horizontal="center" vertical="center" wrapText="1"/>
      <protection/>
    </xf>
    <xf numFmtId="0" fontId="41" fillId="0" borderId="0" xfId="695" applyNumberFormat="1" applyFont="1" applyFill="1" applyAlignment="1">
      <alignment horizontal="center" vertical="center"/>
      <protection/>
    </xf>
    <xf numFmtId="0" fontId="169" fillId="0" borderId="41" xfId="695" applyNumberFormat="1" applyFont="1" applyFill="1" applyBorder="1" applyAlignment="1">
      <alignment horizontal="center" vertical="center"/>
      <protection/>
    </xf>
    <xf numFmtId="0" fontId="169" fillId="0" borderId="39" xfId="695" applyNumberFormat="1" applyFont="1" applyFill="1" applyBorder="1" applyAlignment="1">
      <alignment horizontal="center" vertical="center"/>
      <protection/>
    </xf>
    <xf numFmtId="0" fontId="169" fillId="0" borderId="32" xfId="695" applyNumberFormat="1" applyFont="1" applyFill="1" applyBorder="1" applyAlignment="1">
      <alignment horizontal="center" vertical="center"/>
      <protection/>
    </xf>
    <xf numFmtId="0" fontId="169" fillId="0" borderId="40" xfId="695" applyNumberFormat="1" applyFont="1" applyFill="1" applyBorder="1" applyAlignment="1">
      <alignment horizontal="center" vertical="center"/>
      <protection/>
    </xf>
    <xf numFmtId="0" fontId="41" fillId="0" borderId="0" xfId="595" applyNumberFormat="1" applyFont="1" applyFill="1" applyBorder="1" applyAlignment="1">
      <alignment horizontal="center" vertical="center"/>
      <protection/>
    </xf>
    <xf numFmtId="0" fontId="41" fillId="0" borderId="0" xfId="595" applyNumberFormat="1" applyFont="1" applyFill="1" applyAlignment="1">
      <alignment horizontal="center" vertical="center"/>
      <protection/>
    </xf>
    <xf numFmtId="0" fontId="169" fillId="0" borderId="41" xfId="595" applyNumberFormat="1" applyFont="1" applyFill="1" applyBorder="1" applyAlignment="1">
      <alignment horizontal="center" vertical="center" wrapText="1"/>
      <protection/>
    </xf>
    <xf numFmtId="0" fontId="169" fillId="0" borderId="24" xfId="595" applyNumberFormat="1" applyFont="1" applyFill="1" applyBorder="1" applyAlignment="1">
      <alignment horizontal="center" vertical="center" wrapText="1"/>
      <protection/>
    </xf>
    <xf numFmtId="0" fontId="169" fillId="0" borderId="39" xfId="595" applyNumberFormat="1" applyFont="1" applyFill="1" applyBorder="1" applyAlignment="1">
      <alignment horizontal="center" vertical="center" wrapText="1"/>
      <protection/>
    </xf>
    <xf numFmtId="0" fontId="169" fillId="0" borderId="32" xfId="595" applyNumberFormat="1" applyFont="1" applyFill="1" applyBorder="1" applyAlignment="1">
      <alignment horizontal="center" vertical="center" wrapText="1"/>
      <protection/>
    </xf>
    <xf numFmtId="0" fontId="169" fillId="0" borderId="2" xfId="595" applyNumberFormat="1" applyFont="1" applyFill="1" applyBorder="1" applyAlignment="1">
      <alignment horizontal="center" vertical="center" wrapText="1"/>
      <protection/>
    </xf>
    <xf numFmtId="0" fontId="169" fillId="0" borderId="40" xfId="595" applyNumberFormat="1" applyFont="1" applyFill="1" applyBorder="1" applyAlignment="1">
      <alignment horizontal="center" vertical="center" wrapText="1"/>
      <protection/>
    </xf>
    <xf numFmtId="0" fontId="169" fillId="0" borderId="41" xfId="600" applyNumberFormat="1" applyFont="1" applyFill="1" applyBorder="1" applyAlignment="1">
      <alignment horizontal="center" vertical="center"/>
      <protection/>
    </xf>
    <xf numFmtId="0" fontId="169" fillId="0" borderId="24" xfId="600" applyNumberFormat="1" applyFont="1" applyFill="1" applyBorder="1" applyAlignment="1">
      <alignment horizontal="center" vertical="center"/>
      <protection/>
    </xf>
    <xf numFmtId="0" fontId="169" fillId="0" borderId="39" xfId="600" applyNumberFormat="1" applyFont="1" applyFill="1" applyBorder="1" applyAlignment="1">
      <alignment horizontal="center" vertical="center"/>
      <protection/>
    </xf>
    <xf numFmtId="0" fontId="169" fillId="0" borderId="32" xfId="600" applyNumberFormat="1" applyFont="1" applyFill="1" applyBorder="1" applyAlignment="1">
      <alignment horizontal="center" vertical="center" shrinkToFit="1"/>
      <protection/>
    </xf>
    <xf numFmtId="0" fontId="169" fillId="0" borderId="28" xfId="600" applyNumberFormat="1" applyFont="1" applyFill="1" applyBorder="1" applyAlignment="1">
      <alignment horizontal="center" vertical="center" shrinkToFit="1"/>
      <protection/>
    </xf>
    <xf numFmtId="0" fontId="169" fillId="0" borderId="41" xfId="600" applyNumberFormat="1" applyFont="1" applyFill="1" applyBorder="1" applyAlignment="1">
      <alignment horizontal="center" vertical="center" shrinkToFit="1"/>
      <protection/>
    </xf>
    <xf numFmtId="41" fontId="169" fillId="0" borderId="32" xfId="600" applyNumberFormat="1" applyFont="1" applyFill="1" applyBorder="1" applyAlignment="1">
      <alignment horizontal="center" vertical="center"/>
      <protection/>
    </xf>
    <xf numFmtId="41" fontId="169" fillId="0" borderId="2" xfId="600" applyNumberFormat="1" applyFont="1" applyFill="1" applyBorder="1" applyAlignment="1">
      <alignment horizontal="center" vertical="center"/>
      <protection/>
    </xf>
    <xf numFmtId="41" fontId="169" fillId="0" borderId="40" xfId="600" applyNumberFormat="1" applyFont="1" applyFill="1" applyBorder="1" applyAlignment="1">
      <alignment horizontal="center" vertical="center"/>
      <protection/>
    </xf>
    <xf numFmtId="0" fontId="169" fillId="0" borderId="40" xfId="600" applyNumberFormat="1" applyFont="1" applyFill="1" applyBorder="1" applyAlignment="1">
      <alignment horizontal="center" vertical="center" shrinkToFit="1"/>
      <protection/>
    </xf>
    <xf numFmtId="0" fontId="169" fillId="0" borderId="37" xfId="600" applyNumberFormat="1" applyFont="1" applyFill="1" applyBorder="1" applyAlignment="1">
      <alignment horizontal="center" vertical="center" shrinkToFit="1"/>
      <protection/>
    </xf>
    <xf numFmtId="0" fontId="169" fillId="0" borderId="39" xfId="600" applyNumberFormat="1" applyFont="1" applyFill="1" applyBorder="1" applyAlignment="1">
      <alignment horizontal="center" vertical="center" shrinkToFit="1"/>
      <protection/>
    </xf>
    <xf numFmtId="0" fontId="189" fillId="0" borderId="36" xfId="649" applyFont="1" applyFill="1" applyBorder="1" applyAlignment="1">
      <alignment horizontal="center" vertical="center" wrapText="1"/>
      <protection/>
    </xf>
    <xf numFmtId="0" fontId="189" fillId="0" borderId="48" xfId="649" applyFont="1" applyFill="1" applyBorder="1" applyAlignment="1">
      <alignment horizontal="center" vertical="center" wrapText="1"/>
      <protection/>
    </xf>
    <xf numFmtId="0" fontId="189" fillId="0" borderId="32" xfId="649" applyFont="1" applyFill="1" applyBorder="1" applyAlignment="1">
      <alignment horizontal="center" vertical="center"/>
      <protection/>
    </xf>
    <xf numFmtId="0" fontId="189" fillId="0" borderId="2" xfId="649" applyFont="1" applyFill="1" applyBorder="1" applyAlignment="1">
      <alignment horizontal="center" vertical="center"/>
      <protection/>
    </xf>
    <xf numFmtId="0" fontId="189" fillId="0" borderId="40" xfId="649" applyFont="1" applyFill="1" applyBorder="1" applyAlignment="1">
      <alignment horizontal="center" vertical="center"/>
      <protection/>
    </xf>
    <xf numFmtId="0" fontId="189" fillId="0" borderId="36" xfId="649" applyFont="1" applyFill="1" applyBorder="1" applyAlignment="1">
      <alignment horizontal="center" vertical="center"/>
      <protection/>
    </xf>
    <xf numFmtId="177" fontId="189" fillId="0" borderId="36" xfId="585" applyNumberFormat="1" applyFont="1" applyFill="1" applyBorder="1" applyAlignment="1">
      <alignment horizontal="center" vertical="center" wrapText="1"/>
    </xf>
    <xf numFmtId="177" fontId="189" fillId="0" borderId="36" xfId="585" applyNumberFormat="1" applyFont="1" applyFill="1" applyBorder="1" applyAlignment="1">
      <alignment horizontal="center" vertical="center"/>
    </xf>
    <xf numFmtId="212" fontId="177" fillId="0" borderId="0" xfId="667" applyNumberFormat="1" applyFont="1" applyFill="1" applyBorder="1" applyAlignment="1">
      <alignment horizontal="right" vertical="center" wrapText="1"/>
      <protection/>
    </xf>
  </cellXfs>
  <cellStyles count="691">
    <cellStyle name="Normal" xfId="0"/>
    <cellStyle name=" 1" xfId="15"/>
    <cellStyle name="&quot;" xfId="16"/>
    <cellStyle name="&quot; 2" xfId="17"/>
    <cellStyle name="&quot; 3" xfId="18"/>
    <cellStyle name="&quot; 3 2" xfId="19"/>
    <cellStyle name="&quot; 3 3" xfId="20"/>
    <cellStyle name="&quot;_Book1" xfId="21"/>
    <cellStyle name="&quot;_도로교통공단(110803)" xfId="22"/>
    <cellStyle name="&quot;_도로교통공단(110803)_Book1" xfId="23"/>
    <cellStyle name="&quot;_도로교통공단-조형은" xfId="24"/>
    <cellStyle name="&quot;_도로교통공단-조형은 2" xfId="25"/>
    <cellStyle name="&quot;_도로교통공단-조형은 3" xfId="26"/>
    <cellStyle name="??&amp;O?&amp;H?_x0008__x000F__x0007_?_x0007__x0001__x0001_" xfId="27"/>
    <cellStyle name="??&amp;O?&amp;H?_x0008__x000F__x0007_?_x0007__x0001__x0001_ 2" xfId="28"/>
    <cellStyle name="??&amp;O?&amp;H?_x0008__x000F__x0007_?_x0007__x0001__x0001_ 2 2" xfId="29"/>
    <cellStyle name="??&amp;O?&amp;H?_x0008_??_x0007__x0001__x0001_" xfId="30"/>
    <cellStyle name="??&amp;O?&amp;H?_x0008_??_x0007__x0001__x0001_ 2" xfId="31"/>
    <cellStyle name="??&amp;O?&amp;H?_x0008_??_x0007__x0001__x0001_ 2 2" xfId="32"/>
    <cellStyle name="?W?_laroux" xfId="33"/>
    <cellStyle name="_05-허가민원과~이향숙~엑셀" xfId="34"/>
    <cellStyle name="_05-허가민원과~이향숙~엑셀 2" xfId="35"/>
    <cellStyle name="_05-허가민원과~이향숙~엑셀 3" xfId="36"/>
    <cellStyle name="_05-허가민원과~이향숙~엑셀 4" xfId="37"/>
    <cellStyle name="_06-자치정보과(2008-12-31기준 작성)" xfId="38"/>
    <cellStyle name="_06-자치정보과(2008-12-31기준 작성) 2" xfId="39"/>
    <cellStyle name="_06-자치정보과(2008-12-31기준 작성) 3" xfId="40"/>
    <cellStyle name="_06-자치정보과(2008-12-31기준 작성) 4" xfId="41"/>
    <cellStyle name="_10. 주택,건설" xfId="42"/>
    <cellStyle name="_10. 주택,건설 2" xfId="43"/>
    <cellStyle name="_10. 주택,건설 3" xfId="44"/>
    <cellStyle name="_10. 주택,건설 4" xfId="45"/>
    <cellStyle name="_11. 교통,관광 및 정보통신" xfId="46"/>
    <cellStyle name="_11. 교통,관광 및 정보통신 2" xfId="47"/>
    <cellStyle name="_11. 교통,관광 및 정보통신 3" xfId="48"/>
    <cellStyle name="_11. 교통,관광 및 정보통신 4" xfId="49"/>
    <cellStyle name="_13. 환경" xfId="50"/>
    <cellStyle name="_16. 공공행정 및 사법" xfId="51"/>
    <cellStyle name="_16. 공공행정 및 사법 2" xfId="52"/>
    <cellStyle name="_16. 공공행정 및 사법 3" xfId="53"/>
    <cellStyle name="_16. 공공행정 및 사법 4" xfId="54"/>
    <cellStyle name="_16-재난안전과~황의범~엑셀" xfId="55"/>
    <cellStyle name="_16-재난안전과~황의범~엑셀 2" xfId="56"/>
    <cellStyle name="_16-재난안전과~황의범~엑셀 3" xfId="57"/>
    <cellStyle name="_16-재난안전과~황의범~엑셀 4" xfId="58"/>
    <cellStyle name="_17-청정농업과~이권행~엑셀" xfId="59"/>
    <cellStyle name="_17-청정농업과~이권행~엑셀 2" xfId="60"/>
    <cellStyle name="_17-청정농업과~이권행~엑셀 3" xfId="61"/>
    <cellStyle name="_17-청정농업과~이권행~엑셀 4" xfId="62"/>
    <cellStyle name="_18-해양수산과~우창규~엑셀" xfId="63"/>
    <cellStyle name="_18-해양수산과~우창규~엑셀 2" xfId="64"/>
    <cellStyle name="_18-해양수산과~우창규~엑셀 3" xfId="65"/>
    <cellStyle name="_18-해양수산과~우창규~엑셀 4" xfId="66"/>
    <cellStyle name="_2008년말기준 통계연보 자료-백주순" xfId="67"/>
    <cellStyle name="_2008년말기준 통계연보 자료-백주순 2" xfId="68"/>
    <cellStyle name="_2008년말기준 통계연보 자료-백주순 3" xfId="69"/>
    <cellStyle name="_2008년말기준 통계연보 자료-백주순 4" xfId="70"/>
    <cellStyle name="_3. 인구" xfId="71"/>
    <cellStyle name="_3. 인구 2" xfId="72"/>
    <cellStyle name="_3. 인구 3" xfId="73"/>
    <cellStyle name="_3. 인구 4" xfId="74"/>
    <cellStyle name="_3인구" xfId="75"/>
    <cellStyle name="_6. 농림수산업" xfId="76"/>
    <cellStyle name="_6. 농림수산업 2" xfId="77"/>
    <cellStyle name="_6. 농림수산업 3" xfId="78"/>
    <cellStyle name="_6. 농림수산업 4" xfId="79"/>
    <cellStyle name="_6. 농림수산업(01~20)" xfId="80"/>
    <cellStyle name="_6. 농림수산업(01~20) 2" xfId="81"/>
    <cellStyle name="_6. 농림수산업(01~20) 3" xfId="82"/>
    <cellStyle name="_6. 농림수산업(01~20) 4" xfId="83"/>
    <cellStyle name="_6. 농림수산업(21~40)" xfId="84"/>
    <cellStyle name="_6. 농림수산업(21~40) 2" xfId="85"/>
    <cellStyle name="_6. 농림수산업(21~40) 3" xfId="86"/>
    <cellStyle name="_6. 농림수산업(41~57)" xfId="87"/>
    <cellStyle name="_6. 농림수산업(41~57) 2" xfId="88"/>
    <cellStyle name="_6. 농림수산업(41~57) 3" xfId="89"/>
    <cellStyle name="_6. 농림수산업(46~59)" xfId="90"/>
    <cellStyle name="_6. 농림수산업(46~59) 2" xfId="91"/>
    <cellStyle name="_6. 농림수산업(46~59) 3" xfId="92"/>
    <cellStyle name="_6. 농림수산업(46~59) 4" xfId="93"/>
    <cellStyle name="_6. 농림수산업(51~58)" xfId="94"/>
    <cellStyle name="_6. 농림수산업(51~58) 2" xfId="95"/>
    <cellStyle name="_6. 농림수산업(51~58) 3" xfId="96"/>
    <cellStyle name="_6. 농림수산업(51~58) 4" xfId="97"/>
    <cellStyle name="_9. 유통,금융,보험 및 기타 서비스" xfId="98"/>
    <cellStyle name="_Book1" xfId="99"/>
    <cellStyle name="_기획감사담당관실-2009.12.31 기준-김상록" xfId="100"/>
    <cellStyle name="_기획감사담당관실-2009.12.31 기준-김상록 2" xfId="101"/>
    <cellStyle name="_기획감사담당관실-2009.12.31 기준-김상록 3" xfId="102"/>
    <cellStyle name="_농협중앙회 보령시지부(2009-12-31기준_작성)-송성혁" xfId="103"/>
    <cellStyle name="_도로과" xfId="104"/>
    <cellStyle name="_도로과 2" xfId="105"/>
    <cellStyle name="_도로과 3" xfId="106"/>
    <cellStyle name="_도로과 4" xfId="107"/>
    <cellStyle name="_렁니ㅏ렁ㄴ" xfId="108"/>
    <cellStyle name="_렁니ㅏ렁ㄴ 2" xfId="109"/>
    <cellStyle name="_렁니ㅏ렁ㄴ 3" xfId="110"/>
    <cellStyle name="_산림과~변한근~" xfId="111"/>
    <cellStyle name="_산림과~변한근~ 2" xfId="112"/>
    <cellStyle name="_산림과~변한근~ 3" xfId="113"/>
    <cellStyle name="_산림과~변한근~ 4" xfId="114"/>
    <cellStyle name="_산림형질변경허가내역(보령시통계)" xfId="115"/>
    <cellStyle name="_산림형질변경허가내역(보령시통계) 2" xfId="116"/>
    <cellStyle name="_산림형질변경허가내역(보령시통계) 3" xfId="117"/>
    <cellStyle name="_산림형질변경허가내역(보령시통계) 4" xfId="118"/>
    <cellStyle name="_시정계-2009.12.31기준 작성" xfId="119"/>
    <cellStyle name="_시정계-2009.12.31기준 작성 2" xfId="120"/>
    <cellStyle name="_읍면동별 인구이동" xfId="121"/>
    <cellStyle name="_인사계-2009.12.31기준 작성(조필행)" xfId="122"/>
    <cellStyle name="_인사계-2009.12.31기준 작성(조필행) 2" xfId="123"/>
    <cellStyle name="_인사계-2009.12.31기준 작성(조필행) 3" xfId="124"/>
    <cellStyle name="_자치정보과(2009-12-31기준 작성)" xfId="125"/>
    <cellStyle name="_자치정보과(2009-12-31기준 작성) 2" xfId="126"/>
    <cellStyle name="_자치정보과(2009-12-31기준 작성) 3" xfId="127"/>
    <cellStyle name="_자치정보과(2009-12-31기준 작성) 4" xfId="128"/>
    <cellStyle name="_재난안전과(2009-12-31기준 작성)-신동준" xfId="129"/>
    <cellStyle name="_재난안전과(2009-12-31기준 작성)-신동준 2" xfId="130"/>
    <cellStyle name="_재난안전과(2009-12-31기준 작성)-신동준 3" xfId="131"/>
    <cellStyle name="_청정농업과-,09.12.31기준 작성,10.5.17현재)-백도현" xfId="132"/>
    <cellStyle name="_청정농업과-,09.12.31기준 작성,10.5.17현재)-이권행" xfId="133"/>
    <cellStyle name="_총무과-조필행" xfId="134"/>
    <cellStyle name="_총무과-조필행 2" xfId="135"/>
    <cellStyle name="_총무과-조필행 3" xfId="136"/>
    <cellStyle name="_총무과-조필행 4" xfId="137"/>
    <cellStyle name="_통계연보 서식" xfId="138"/>
    <cellStyle name="_통계연보 서식 2" xfId="139"/>
    <cellStyle name="_해양수산과-이종원" xfId="140"/>
    <cellStyle name="_허가민원과(2009-12-31)-황의범" xfId="141"/>
    <cellStyle name="_허가민원과-외국인(2008-12-31기준 작성)" xfId="142"/>
    <cellStyle name="_허가민원과-외국인(2008-12-31기준 작성) 2" xfId="143"/>
    <cellStyle name="_허가민원과-외국인(2008-12-31기준 작성) 3" xfId="144"/>
    <cellStyle name="_허가민원과-외국인(2008-12-31기준 작성) 4" xfId="145"/>
    <cellStyle name="’E‰Y [0.00]_laroux" xfId="146"/>
    <cellStyle name="’E‰Y_laroux" xfId="147"/>
    <cellStyle name="¤@?e_TEST-1 " xfId="148"/>
    <cellStyle name="20% - 강조색1" xfId="149"/>
    <cellStyle name="20% - 강조색1 2" xfId="150"/>
    <cellStyle name="20% - 강조색1 2 2" xfId="151"/>
    <cellStyle name="20% - 강조색1 3" xfId="152"/>
    <cellStyle name="20% - 강조색2" xfId="153"/>
    <cellStyle name="20% - 강조색2 2" xfId="154"/>
    <cellStyle name="20% - 강조색2 2 2" xfId="155"/>
    <cellStyle name="20% - 강조색2 3" xfId="156"/>
    <cellStyle name="20% - 강조색3" xfId="157"/>
    <cellStyle name="20% - 강조색3 2" xfId="158"/>
    <cellStyle name="20% - 강조색3 2 2" xfId="159"/>
    <cellStyle name="20% - 강조색3 3" xfId="160"/>
    <cellStyle name="20% - 강조색4" xfId="161"/>
    <cellStyle name="20% - 강조색4 2" xfId="162"/>
    <cellStyle name="20% - 강조색4 2 2" xfId="163"/>
    <cellStyle name="20% - 강조색4 3" xfId="164"/>
    <cellStyle name="20% - 강조색5" xfId="165"/>
    <cellStyle name="20% - 강조색5 2" xfId="166"/>
    <cellStyle name="20% - 강조색5 2 2" xfId="167"/>
    <cellStyle name="20% - 강조색5 3" xfId="168"/>
    <cellStyle name="20% - 강조색6" xfId="169"/>
    <cellStyle name="20% - 강조색6 2" xfId="170"/>
    <cellStyle name="20% - 강조색6 2 2" xfId="171"/>
    <cellStyle name="20% - 강조색6 3" xfId="172"/>
    <cellStyle name="40% - 강조색1" xfId="173"/>
    <cellStyle name="40% - 강조색1 2" xfId="174"/>
    <cellStyle name="40% - 강조색1 2 2" xfId="175"/>
    <cellStyle name="40% - 강조색1 3" xfId="176"/>
    <cellStyle name="40% - 강조색2" xfId="177"/>
    <cellStyle name="40% - 강조색2 2" xfId="178"/>
    <cellStyle name="40% - 강조색2 2 2" xfId="179"/>
    <cellStyle name="40% - 강조색2 3" xfId="180"/>
    <cellStyle name="40% - 강조색3" xfId="181"/>
    <cellStyle name="40% - 강조색3 2" xfId="182"/>
    <cellStyle name="40% - 강조색3 2 2" xfId="183"/>
    <cellStyle name="40% - 강조색3 3" xfId="184"/>
    <cellStyle name="40% - 강조색4" xfId="185"/>
    <cellStyle name="40% - 강조색4 2" xfId="186"/>
    <cellStyle name="40% - 강조색4 2 2" xfId="187"/>
    <cellStyle name="40% - 강조색4 3" xfId="188"/>
    <cellStyle name="40% - 강조색5" xfId="189"/>
    <cellStyle name="40% - 강조색5 2" xfId="190"/>
    <cellStyle name="40% - 강조색5 2 2" xfId="191"/>
    <cellStyle name="40% - 강조색5 3" xfId="192"/>
    <cellStyle name="40% - 강조색6" xfId="193"/>
    <cellStyle name="40% - 강조색6 2" xfId="194"/>
    <cellStyle name="40% - 강조색6 2 2" xfId="195"/>
    <cellStyle name="40% - 강조색6 3" xfId="196"/>
    <cellStyle name="60% - 강조색1" xfId="197"/>
    <cellStyle name="60% - 강조색1 2" xfId="198"/>
    <cellStyle name="60% - 강조색1 2 2" xfId="199"/>
    <cellStyle name="60% - 강조색1 3" xfId="200"/>
    <cellStyle name="60% - 강조색2" xfId="201"/>
    <cellStyle name="60% - 강조색2 2" xfId="202"/>
    <cellStyle name="60% - 강조색2 2 2" xfId="203"/>
    <cellStyle name="60% - 강조색2 3" xfId="204"/>
    <cellStyle name="60% - 강조색3" xfId="205"/>
    <cellStyle name="60% - 강조색3 2" xfId="206"/>
    <cellStyle name="60% - 강조색3 2 2" xfId="207"/>
    <cellStyle name="60% - 강조색3 3" xfId="208"/>
    <cellStyle name="60% - 강조색4" xfId="209"/>
    <cellStyle name="60% - 강조색4 2" xfId="210"/>
    <cellStyle name="60% - 강조색4 2 2" xfId="211"/>
    <cellStyle name="60% - 강조색4 3" xfId="212"/>
    <cellStyle name="60% - 강조색5" xfId="213"/>
    <cellStyle name="60% - 강조색5 2" xfId="214"/>
    <cellStyle name="60% - 강조색5 2 2" xfId="215"/>
    <cellStyle name="60% - 강조색5 3" xfId="216"/>
    <cellStyle name="60% - 강조색6" xfId="217"/>
    <cellStyle name="60% - 강조색6 2" xfId="218"/>
    <cellStyle name="60% - 강조색6 2 2" xfId="219"/>
    <cellStyle name="60% - 강조색6 3" xfId="220"/>
    <cellStyle name="A¨­￠￢￠O [0]_INQUIRY ￠?￥i¨u¡AAⓒ￢Aⓒª " xfId="221"/>
    <cellStyle name="A¨­￠￢￠O_INQUIRY ￠?￥i¨u¡AAⓒ￢Aⓒª " xfId="222"/>
    <cellStyle name="AeE­ [0]_±a¼uAe½A " xfId="223"/>
    <cellStyle name="ÅëÈ­ [0]_INQUIRY ¿µ¾÷ÃßÁø " xfId="224"/>
    <cellStyle name="AeE­ [0]_INQUIRY ¿μ¾÷AßAø " xfId="225"/>
    <cellStyle name="AeE­_±a¼uAe½A " xfId="226"/>
    <cellStyle name="ÅëÈ­_INQUIRY ¿µ¾÷ÃßÁø " xfId="227"/>
    <cellStyle name="AeE­_INQUIRY ¿μ¾÷AßAø " xfId="228"/>
    <cellStyle name="AeE¡ⓒ [0]_INQUIRY ￠?￥i¨u¡AAⓒ￢Aⓒª " xfId="229"/>
    <cellStyle name="AeE¡ⓒ_INQUIRY ￠?￥i¨u¡AAⓒ￢Aⓒª " xfId="230"/>
    <cellStyle name="ALIGNMENT" xfId="231"/>
    <cellStyle name="ALIGNMENT 2" xfId="232"/>
    <cellStyle name="ALIGNMENT 2 2" xfId="233"/>
    <cellStyle name="ALIGNMENT 3" xfId="234"/>
    <cellStyle name="ALIGNMENT 3 2" xfId="235"/>
    <cellStyle name="ALIGNMENT 4" xfId="236"/>
    <cellStyle name="AÞ¸¶ [0]_±a¼uAe½A " xfId="237"/>
    <cellStyle name="ÄÞ¸¶ [0]_INQUIRY ¿µ¾÷ÃßÁø " xfId="238"/>
    <cellStyle name="AÞ¸¶ [0]_INQUIRY ¿μ¾÷AßAø " xfId="239"/>
    <cellStyle name="AÞ¸¶_±a¼uAe½A " xfId="240"/>
    <cellStyle name="ÄÞ¸¶_INQUIRY ¿µ¾÷ÃßÁø " xfId="241"/>
    <cellStyle name="AÞ¸¶_INQUIRY ¿μ¾÷AßAø " xfId="242"/>
    <cellStyle name="C_TITLE" xfId="243"/>
    <cellStyle name="C_TITLE 2" xfId="244"/>
    <cellStyle name="C_TITLE 3" xfId="245"/>
    <cellStyle name="C¡IA¨ª_¡ic¨u¡A¨￢I¨￢¡Æ AN¡Æe " xfId="246"/>
    <cellStyle name="C￥AØ_¿μ¾÷CoE² " xfId="247"/>
    <cellStyle name="Ç¥ÁØ_»ç¾÷ºÎº° ÃÑ°è " xfId="248"/>
    <cellStyle name="C￥AØ_≫c¾÷ºIº° AN°e " xfId="249"/>
    <cellStyle name="Ç¥ÁØ_5-1±¤°í " xfId="250"/>
    <cellStyle name="C￥AØ_Æi¼º¸RCA " xfId="251"/>
    <cellStyle name="Ç¥ÁØ_LRV " xfId="252"/>
    <cellStyle name="C￥AØ_page 2 " xfId="253"/>
    <cellStyle name="Ç¥ÁØ_page 2 " xfId="254"/>
    <cellStyle name="C￥AØ_page 2  10" xfId="255"/>
    <cellStyle name="Ç¥ÁØ_page 2  10" xfId="256"/>
    <cellStyle name="C￥AØ_page 2  11" xfId="257"/>
    <cellStyle name="Ç¥ÁØ_page 2  11" xfId="258"/>
    <cellStyle name="C￥AØ_page 2  12" xfId="259"/>
    <cellStyle name="Ç¥ÁØ_page 2  12" xfId="260"/>
    <cellStyle name="C￥AØ_page 2  2" xfId="261"/>
    <cellStyle name="Ç¥ÁØ_page 2  2" xfId="262"/>
    <cellStyle name="C￥AØ_page 2  3" xfId="263"/>
    <cellStyle name="Ç¥ÁØ_page 2  3" xfId="264"/>
    <cellStyle name="C￥AØ_page 2  4" xfId="265"/>
    <cellStyle name="Ç¥ÁØ_page 2  4" xfId="266"/>
    <cellStyle name="C￥AØ_page 2  5" xfId="267"/>
    <cellStyle name="Ç¥ÁØ_page 2  5" xfId="268"/>
    <cellStyle name="C￥AØ_page 2  6" xfId="269"/>
    <cellStyle name="Ç¥ÁØ_page 2  6" xfId="270"/>
    <cellStyle name="C￥AØ_page 2  7" xfId="271"/>
    <cellStyle name="Ç¥ÁØ_page 2  7" xfId="272"/>
    <cellStyle name="C￥AØ_page 2  8" xfId="273"/>
    <cellStyle name="Ç¥ÁØ_page 2  8" xfId="274"/>
    <cellStyle name="C￥AØ_page 2  9" xfId="275"/>
    <cellStyle name="Ç¥ÁØ_page 2  9" xfId="276"/>
    <cellStyle name="C￥AØ_page 2 _중앙연구소+용역인원사번_03.02.21" xfId="277"/>
    <cellStyle name="Ç¥ÁØ_page 2 _중앙연구소+용역인원사번_03.02.21" xfId="278"/>
    <cellStyle name="C￥AØ_page 2 _중앙연구소+용역인원사번_03.02.21 10" xfId="279"/>
    <cellStyle name="Ç¥ÁØ_page 2 _중앙연구소+용역인원사번_03.02.21 10" xfId="280"/>
    <cellStyle name="C￥AØ_page 2 _중앙연구소+용역인원사번_03.02.21 11" xfId="281"/>
    <cellStyle name="Ç¥ÁØ_page 2 _중앙연구소+용역인원사번_03.02.21 11" xfId="282"/>
    <cellStyle name="C￥AØ_page 2 _중앙연구소+용역인원사번_03.02.21 12" xfId="283"/>
    <cellStyle name="Ç¥ÁØ_page 2 _중앙연구소+용역인원사번_03.02.21 12" xfId="284"/>
    <cellStyle name="C￥AØ_page 2 _중앙연구소+용역인원사번_03.02.21 2" xfId="285"/>
    <cellStyle name="Ç¥ÁØ_page 2 _중앙연구소+용역인원사번_03.02.21 2" xfId="286"/>
    <cellStyle name="C￥AØ_page 2 _중앙연구소+용역인원사번_03.02.21 3" xfId="287"/>
    <cellStyle name="Ç¥ÁØ_page 2 _중앙연구소+용역인원사번_03.02.21 3" xfId="288"/>
    <cellStyle name="C￥AØ_page 2 _중앙연구소+용역인원사번_03.02.21 4" xfId="289"/>
    <cellStyle name="Ç¥ÁØ_page 2 _중앙연구소+용역인원사번_03.02.21 4" xfId="290"/>
    <cellStyle name="C￥AØ_page 2 _중앙연구소+용역인원사번_03.02.21 5" xfId="291"/>
    <cellStyle name="Ç¥ÁØ_page 2 _중앙연구소+용역인원사번_03.02.21 5" xfId="292"/>
    <cellStyle name="C￥AØ_page 2 _중앙연구소+용역인원사번_03.02.21 6" xfId="293"/>
    <cellStyle name="Ç¥ÁØ_page 2 _중앙연구소+용역인원사번_03.02.21 6" xfId="294"/>
    <cellStyle name="C￥AØ_page 2 _중앙연구소+용역인원사번_03.02.21 7" xfId="295"/>
    <cellStyle name="Ç¥ÁØ_page 2 _중앙연구소+용역인원사번_03.02.21 7" xfId="296"/>
    <cellStyle name="C￥AØ_page 2 _중앙연구소+용역인원사번_03.02.21 8" xfId="297"/>
    <cellStyle name="Ç¥ÁØ_page 2 _중앙연구소+용역인원사번_03.02.21 8" xfId="298"/>
    <cellStyle name="C￥AØ_page 2 _중앙연구소+용역인원사번_03.02.21 9" xfId="299"/>
    <cellStyle name="Ç¥ÁØ_page 2 _중앙연구소+용역인원사번_03.02.21 9" xfId="300"/>
    <cellStyle name="C￥AØ_PERSONAL" xfId="301"/>
    <cellStyle name="Calc Currency (0)" xfId="302"/>
    <cellStyle name="category" xfId="303"/>
    <cellStyle name="category 2" xfId="304"/>
    <cellStyle name="category 3" xfId="305"/>
    <cellStyle name="Comma [0]_ SG&amp;A Bridge " xfId="306"/>
    <cellStyle name="comma zerodec" xfId="307"/>
    <cellStyle name="Comma_ SG&amp;A Bridge " xfId="308"/>
    <cellStyle name="Comma0" xfId="309"/>
    <cellStyle name="Comma0 2" xfId="310"/>
    <cellStyle name="Comma0 3" xfId="311"/>
    <cellStyle name="Comma0 4" xfId="312"/>
    <cellStyle name="Curren?_x0012_퐀_x0017_?" xfId="313"/>
    <cellStyle name="Curren?_x0012_퐀_x0017_? 2" xfId="314"/>
    <cellStyle name="Curren?_x0012_퐀_x0017_? 3" xfId="315"/>
    <cellStyle name="Curren?_x0012_퐀_x0017_? 4" xfId="316"/>
    <cellStyle name="Currency [0]_ SG&amp;A Bridge " xfId="317"/>
    <cellStyle name="Currency_ SG&amp;A Bridge " xfId="318"/>
    <cellStyle name="Currency0" xfId="319"/>
    <cellStyle name="Currency0 2" xfId="320"/>
    <cellStyle name="Currency0 3" xfId="321"/>
    <cellStyle name="Currency0 4" xfId="322"/>
    <cellStyle name="Currency1" xfId="323"/>
    <cellStyle name="Currency1 2" xfId="324"/>
    <cellStyle name="Currency1 2 2" xfId="325"/>
    <cellStyle name="Currency1 3" xfId="326"/>
    <cellStyle name="Date" xfId="327"/>
    <cellStyle name="Date 2" xfId="328"/>
    <cellStyle name="Date 2 2" xfId="329"/>
    <cellStyle name="Date 3" xfId="330"/>
    <cellStyle name="Date 3 2" xfId="331"/>
    <cellStyle name="Date 3 3" xfId="332"/>
    <cellStyle name="Date 4" xfId="333"/>
    <cellStyle name="Dollar (zero dec)" xfId="334"/>
    <cellStyle name="Euro" xfId="335"/>
    <cellStyle name="Euro 2" xfId="336"/>
    <cellStyle name="Euro 3" xfId="337"/>
    <cellStyle name="Fixed" xfId="338"/>
    <cellStyle name="Fixed 2" xfId="339"/>
    <cellStyle name="Fixed 2 2" xfId="340"/>
    <cellStyle name="Fixed 3" xfId="341"/>
    <cellStyle name="Fixed 3 2" xfId="342"/>
    <cellStyle name="Fixed 3 3" xfId="343"/>
    <cellStyle name="Fixed 4" xfId="344"/>
    <cellStyle name="Followed Hyperlink" xfId="345"/>
    <cellStyle name="Grey" xfId="346"/>
    <cellStyle name="Grey 2" xfId="347"/>
    <cellStyle name="Grey 2 2" xfId="348"/>
    <cellStyle name="Grey 3" xfId="349"/>
    <cellStyle name="Grey 3 2" xfId="350"/>
    <cellStyle name="Grey 3 3" xfId="351"/>
    <cellStyle name="Grey 4" xfId="352"/>
    <cellStyle name="HEADER" xfId="353"/>
    <cellStyle name="HEADER 2" xfId="354"/>
    <cellStyle name="HEADER 3" xfId="355"/>
    <cellStyle name="Header1" xfId="356"/>
    <cellStyle name="Header1 2" xfId="357"/>
    <cellStyle name="Header1 2 2" xfId="358"/>
    <cellStyle name="Header1 3" xfId="359"/>
    <cellStyle name="Header1 3 2" xfId="360"/>
    <cellStyle name="Header1 4" xfId="361"/>
    <cellStyle name="Header2" xfId="362"/>
    <cellStyle name="Header2 2" xfId="363"/>
    <cellStyle name="Header2 3" xfId="364"/>
    <cellStyle name="Header2 3 2" xfId="365"/>
    <cellStyle name="Header2 4" xfId="366"/>
    <cellStyle name="Heading 1" xfId="367"/>
    <cellStyle name="Heading 1 2" xfId="368"/>
    <cellStyle name="Heading 1 3" xfId="369"/>
    <cellStyle name="Heading 1 4" xfId="370"/>
    <cellStyle name="Heading 2" xfId="371"/>
    <cellStyle name="Heading 2 2" xfId="372"/>
    <cellStyle name="Heading 2 3" xfId="373"/>
    <cellStyle name="Heading 2 4" xfId="374"/>
    <cellStyle name="HEADING1" xfId="375"/>
    <cellStyle name="HEADING1 2" xfId="376"/>
    <cellStyle name="HEADING1 2 2" xfId="377"/>
    <cellStyle name="HEADING1 3" xfId="378"/>
    <cellStyle name="HEADING1 3 2" xfId="379"/>
    <cellStyle name="HEADING1 3 3" xfId="380"/>
    <cellStyle name="HEADING2" xfId="381"/>
    <cellStyle name="HEADING2 2" xfId="382"/>
    <cellStyle name="HEADING2 2 2" xfId="383"/>
    <cellStyle name="HEADING2 3" xfId="384"/>
    <cellStyle name="HEADING2 3 2" xfId="385"/>
    <cellStyle name="HEADING2 3 3" xfId="386"/>
    <cellStyle name="Hyperlink" xfId="387"/>
    <cellStyle name="Input [yellow]" xfId="388"/>
    <cellStyle name="Input [yellow] 2" xfId="389"/>
    <cellStyle name="Input [yellow] 2 2" xfId="390"/>
    <cellStyle name="Input [yellow] 3" xfId="391"/>
    <cellStyle name="Input [yellow] 3 2" xfId="392"/>
    <cellStyle name="Input [yellow] 3 3" xfId="393"/>
    <cellStyle name="Input [yellow] 4" xfId="394"/>
    <cellStyle name="Milliers [0]_Arabian Spec" xfId="395"/>
    <cellStyle name="Milliers_Arabian Spec" xfId="396"/>
    <cellStyle name="Model" xfId="397"/>
    <cellStyle name="Model 2" xfId="398"/>
    <cellStyle name="Model 3" xfId="399"/>
    <cellStyle name="Mon?aire [0]_Arabian Spec" xfId="400"/>
    <cellStyle name="Mon?aire_Arabian Spec" xfId="401"/>
    <cellStyle name="Normal - Style1" xfId="402"/>
    <cellStyle name="Normal - Style1 2" xfId="403"/>
    <cellStyle name="Normal - Style1 3" xfId="404"/>
    <cellStyle name="Normal - Style1 3 2" xfId="405"/>
    <cellStyle name="Normal - Style1 3 3" xfId="406"/>
    <cellStyle name="Normal - Style1 4" xfId="407"/>
    <cellStyle name="Normal_ SG&amp;A Bridge " xfId="408"/>
    <cellStyle name="NUM_" xfId="409"/>
    <cellStyle name="Œ…?æ맖?e [0.00]_laroux" xfId="410"/>
    <cellStyle name="Œ…?æ맖?e_laroux" xfId="411"/>
    <cellStyle name="Percent [2]" xfId="412"/>
    <cellStyle name="Percent [2] 2" xfId="413"/>
    <cellStyle name="Percent [2] 2 2" xfId="414"/>
    <cellStyle name="Percent [2] 3" xfId="415"/>
    <cellStyle name="Percent [2] 3 2" xfId="416"/>
    <cellStyle name="Percent [2] 4" xfId="417"/>
    <cellStyle name="R_TITLE" xfId="418"/>
    <cellStyle name="R_TITLE 2" xfId="419"/>
    <cellStyle name="R_TITLE 3" xfId="420"/>
    <cellStyle name="subhead" xfId="421"/>
    <cellStyle name="subhead 2" xfId="422"/>
    <cellStyle name="subhead 2 2" xfId="423"/>
    <cellStyle name="subhead 3" xfId="424"/>
    <cellStyle name="subhead 4" xfId="425"/>
    <cellStyle name="Total" xfId="426"/>
    <cellStyle name="Total 2" xfId="427"/>
    <cellStyle name="Total 2 2" xfId="428"/>
    <cellStyle name="Total 3" xfId="429"/>
    <cellStyle name="Total 3 2" xfId="430"/>
    <cellStyle name="Total 3 3" xfId="431"/>
    <cellStyle name="Total 4" xfId="432"/>
    <cellStyle name="강조색1" xfId="433"/>
    <cellStyle name="강조색1 2" xfId="434"/>
    <cellStyle name="강조색1 2 2" xfId="435"/>
    <cellStyle name="강조색1 3" xfId="436"/>
    <cellStyle name="강조색2" xfId="437"/>
    <cellStyle name="강조색2 2" xfId="438"/>
    <cellStyle name="강조색2 2 2" xfId="439"/>
    <cellStyle name="강조색2 3" xfId="440"/>
    <cellStyle name="강조색3" xfId="441"/>
    <cellStyle name="강조색3 2" xfId="442"/>
    <cellStyle name="강조색3 2 2" xfId="443"/>
    <cellStyle name="강조색3 3" xfId="444"/>
    <cellStyle name="강조색4" xfId="445"/>
    <cellStyle name="강조색4 2" xfId="446"/>
    <cellStyle name="강조색4 2 2" xfId="447"/>
    <cellStyle name="강조색4 3" xfId="448"/>
    <cellStyle name="강조색5" xfId="449"/>
    <cellStyle name="강조색5 2" xfId="450"/>
    <cellStyle name="강조색5 2 2" xfId="451"/>
    <cellStyle name="강조색5 3" xfId="452"/>
    <cellStyle name="강조색6" xfId="453"/>
    <cellStyle name="강조색6 2" xfId="454"/>
    <cellStyle name="강조색6 2 2" xfId="455"/>
    <cellStyle name="강조색6 3" xfId="456"/>
    <cellStyle name="경고문" xfId="457"/>
    <cellStyle name="경고문 2" xfId="458"/>
    <cellStyle name="경고문 2 2" xfId="459"/>
    <cellStyle name="계산" xfId="460"/>
    <cellStyle name="계산 2" xfId="461"/>
    <cellStyle name="계산 2 2" xfId="462"/>
    <cellStyle name="계산 3" xfId="463"/>
    <cellStyle name="咬訌裝?INCOM1" xfId="464"/>
    <cellStyle name="咬訌裝?INCOM10" xfId="465"/>
    <cellStyle name="咬訌裝?INCOM2" xfId="466"/>
    <cellStyle name="咬訌裝?INCOM3" xfId="467"/>
    <cellStyle name="咬訌裝?INCOM4" xfId="468"/>
    <cellStyle name="咬訌裝?INCOM5" xfId="469"/>
    <cellStyle name="咬訌裝?INCOM6" xfId="470"/>
    <cellStyle name="咬訌裝?INCOM7" xfId="471"/>
    <cellStyle name="咬訌裝?INCOM8" xfId="472"/>
    <cellStyle name="咬訌裝?INCOM9" xfId="473"/>
    <cellStyle name="咬訌裝?PRIB11" xfId="474"/>
    <cellStyle name="나쁨" xfId="475"/>
    <cellStyle name="나쁨 2" xfId="476"/>
    <cellStyle name="나쁨 2 2" xfId="477"/>
    <cellStyle name="나쁨 3" xfId="478"/>
    <cellStyle name="뒤에 오는 하이퍼링크_02(1).토지및기후" xfId="479"/>
    <cellStyle name="똿뗦먛귟 [0.00]_PRODUCT DETAIL Q1" xfId="480"/>
    <cellStyle name="똿뗦먛귟_PRODUCT DETAIL Q1" xfId="481"/>
    <cellStyle name="메모" xfId="482"/>
    <cellStyle name="메모 2" xfId="483"/>
    <cellStyle name="메모 3" xfId="484"/>
    <cellStyle name="믅됞 [0.00]_PRODUCT DETAIL Q1" xfId="485"/>
    <cellStyle name="믅됞_PRODUCT DETAIL Q1" xfId="486"/>
    <cellStyle name="Percent" xfId="487"/>
    <cellStyle name="백분율 2" xfId="488"/>
    <cellStyle name="백분율 2 2" xfId="489"/>
    <cellStyle name="백분율 2 3" xfId="490"/>
    <cellStyle name="백분율 3" xfId="491"/>
    <cellStyle name="보통" xfId="492"/>
    <cellStyle name="보통 2" xfId="493"/>
    <cellStyle name="보통 2 2" xfId="494"/>
    <cellStyle name="보통 3" xfId="495"/>
    <cellStyle name="뷭?_BOOKSHIP" xfId="496"/>
    <cellStyle name="설명 텍스트" xfId="497"/>
    <cellStyle name="설명 텍스트 2" xfId="498"/>
    <cellStyle name="설명 텍스트 2 2" xfId="499"/>
    <cellStyle name="셀 확인" xfId="500"/>
    <cellStyle name="셀 확인 2" xfId="501"/>
    <cellStyle name="셀 확인 2 2" xfId="502"/>
    <cellStyle name="셀 확인 3" xfId="503"/>
    <cellStyle name="Comma" xfId="504"/>
    <cellStyle name="Comma [0]" xfId="505"/>
    <cellStyle name="쉼표 [0] 2" xfId="506"/>
    <cellStyle name="쉼표 [0] 2 2" xfId="507"/>
    <cellStyle name="쉼표 [0] 2 2 2" xfId="508"/>
    <cellStyle name="쉼표 [0] 2 2 2 2" xfId="509"/>
    <cellStyle name="쉼표 [0] 2 2 3" xfId="510"/>
    <cellStyle name="쉼표 [0] 2 2 4" xfId="511"/>
    <cellStyle name="쉼표 [0] 2 3" xfId="512"/>
    <cellStyle name="쉼표 [0] 2 3 2" xfId="513"/>
    <cellStyle name="쉼표 [0] 2 3 3" xfId="514"/>
    <cellStyle name="쉼표 [0] 2 4" xfId="515"/>
    <cellStyle name="쉼표 [0] 2 5" xfId="516"/>
    <cellStyle name="쉼표 [0] 2 6" xfId="517"/>
    <cellStyle name="쉼표 [0] 3" xfId="518"/>
    <cellStyle name="쉼표 [0] 3 2" xfId="519"/>
    <cellStyle name="쉼표 [0] 3 3" xfId="520"/>
    <cellStyle name="쉼표 [0] 3 4" xfId="521"/>
    <cellStyle name="쉼표 [0] 4" xfId="522"/>
    <cellStyle name="쉼표 [0] 4 2" xfId="523"/>
    <cellStyle name="쉼표 [0] 4 3" xfId="524"/>
    <cellStyle name="쉼표 [0] 4 4" xfId="525"/>
    <cellStyle name="쉼표 [0] 4 5" xfId="526"/>
    <cellStyle name="쉼표 [0] 5" xfId="527"/>
    <cellStyle name="쉼표 [0] 6" xfId="528"/>
    <cellStyle name="쉼표 [0] 6 2" xfId="529"/>
    <cellStyle name="쉼표 [0] 7" xfId="530"/>
    <cellStyle name="쉼표 [0] 7 2" xfId="531"/>
    <cellStyle name="쉼표 [0] 8" xfId="532"/>
    <cellStyle name="쉼표 [0] 8 2" xfId="533"/>
    <cellStyle name="쉼표 [0] 9" xfId="534"/>
    <cellStyle name="쉼표 [0]_030인구" xfId="535"/>
    <cellStyle name="쉼표 [0]_3. 인구" xfId="536"/>
    <cellStyle name="쉼표 2" xfId="537"/>
    <cellStyle name="쉼표 2 2" xfId="538"/>
    <cellStyle name="쉼표 2 3" xfId="539"/>
    <cellStyle name="스타일 1" xfId="540"/>
    <cellStyle name="스타일 1 2" xfId="541"/>
    <cellStyle name="스타일 1 3" xfId="542"/>
    <cellStyle name="스타일 1 3 2" xfId="543"/>
    <cellStyle name="스타일 1 4" xfId="544"/>
    <cellStyle name="안건회계법인" xfId="545"/>
    <cellStyle name="연결된 셀" xfId="546"/>
    <cellStyle name="연결된 셀 2" xfId="547"/>
    <cellStyle name="연결된 셀 2 2" xfId="548"/>
    <cellStyle name="Followed Hyperlink" xfId="549"/>
    <cellStyle name="요약" xfId="550"/>
    <cellStyle name="요약 2" xfId="551"/>
    <cellStyle name="요약 2 2" xfId="552"/>
    <cellStyle name="일정_K200창정비 (2)" xfId="553"/>
    <cellStyle name="입력" xfId="554"/>
    <cellStyle name="입력 2" xfId="555"/>
    <cellStyle name="입력 2 2" xfId="556"/>
    <cellStyle name="입력 3" xfId="557"/>
    <cellStyle name="제목" xfId="558"/>
    <cellStyle name="제목 1" xfId="559"/>
    <cellStyle name="제목 1 2" xfId="560"/>
    <cellStyle name="제목 1 2 2" xfId="561"/>
    <cellStyle name="제목 2" xfId="562"/>
    <cellStyle name="제목 2 2" xfId="563"/>
    <cellStyle name="제목 2 2 2" xfId="564"/>
    <cellStyle name="제목 3" xfId="565"/>
    <cellStyle name="제목 3 2" xfId="566"/>
    <cellStyle name="제목 3 2 2" xfId="567"/>
    <cellStyle name="제목 4" xfId="568"/>
    <cellStyle name="제목 4 2" xfId="569"/>
    <cellStyle name="제목 4 2 2" xfId="570"/>
    <cellStyle name="제목 5" xfId="571"/>
    <cellStyle name="좋음" xfId="572"/>
    <cellStyle name="좋음 2" xfId="573"/>
    <cellStyle name="좋음 2 2" xfId="574"/>
    <cellStyle name="좋음 3" xfId="575"/>
    <cellStyle name="지정되지 않음" xfId="576"/>
    <cellStyle name="지정되지 않음 2" xfId="577"/>
    <cellStyle name="지정되지 않음 2 2" xfId="578"/>
    <cellStyle name="출력" xfId="579"/>
    <cellStyle name="출력 2" xfId="580"/>
    <cellStyle name="출력 2 2" xfId="581"/>
    <cellStyle name="출력 3" xfId="582"/>
    <cellStyle name="콤마 " xfId="583"/>
    <cellStyle name="콤마 [0]" xfId="584"/>
    <cellStyle name="콤마 [0]_7. 인구이동" xfId="585"/>
    <cellStyle name="콤마_  종  합  " xfId="586"/>
    <cellStyle name="Currency" xfId="587"/>
    <cellStyle name="Currency [0]" xfId="588"/>
    <cellStyle name="통화 [0] 2" xfId="589"/>
    <cellStyle name="통화 [0] 2 2" xfId="590"/>
    <cellStyle name="퍼센트" xfId="591"/>
    <cellStyle name="표서식" xfId="592"/>
    <cellStyle name="표서식 2" xfId="593"/>
    <cellStyle name="표서식 3" xfId="594"/>
    <cellStyle name="표준 10" xfId="595"/>
    <cellStyle name="표준 10 2" xfId="596"/>
    <cellStyle name="표준 10 2 2" xfId="597"/>
    <cellStyle name="표준 10 2 3" xfId="598"/>
    <cellStyle name="표준 10 3" xfId="599"/>
    <cellStyle name="표준 11" xfId="600"/>
    <cellStyle name="표준 11 2" xfId="601"/>
    <cellStyle name="표준 11 2 2" xfId="602"/>
    <cellStyle name="표준 12" xfId="603"/>
    <cellStyle name="표준 12 2" xfId="604"/>
    <cellStyle name="표준 13" xfId="605"/>
    <cellStyle name="표준 13 2" xfId="606"/>
    <cellStyle name="표준 14" xfId="607"/>
    <cellStyle name="표준 14 2" xfId="608"/>
    <cellStyle name="표준 14 3" xfId="609"/>
    <cellStyle name="표준 15" xfId="610"/>
    <cellStyle name="표준 16" xfId="611"/>
    <cellStyle name="표준 16 2" xfId="612"/>
    <cellStyle name="표준 17" xfId="613"/>
    <cellStyle name="표준 17 2" xfId="614"/>
    <cellStyle name="표준 18" xfId="615"/>
    <cellStyle name="표준 18 2" xfId="616"/>
    <cellStyle name="표준 19" xfId="617"/>
    <cellStyle name="표준 19 2" xfId="618"/>
    <cellStyle name="표준 19 3" xfId="619"/>
    <cellStyle name="표준 19 4" xfId="620"/>
    <cellStyle name="표준 2" xfId="621"/>
    <cellStyle name="표준 2 2" xfId="622"/>
    <cellStyle name="표준 2 2 2" xfId="623"/>
    <cellStyle name="표준 2 2 2 2" xfId="624"/>
    <cellStyle name="표준 2 2 3" xfId="625"/>
    <cellStyle name="표준 2 2 4" xfId="626"/>
    <cellStyle name="표준 2 2 5" xfId="627"/>
    <cellStyle name="표준 2 2 6" xfId="628"/>
    <cellStyle name="표준 2 3" xfId="629"/>
    <cellStyle name="표준 2 3 2" xfId="630"/>
    <cellStyle name="표준 2 3 2 2" xfId="631"/>
    <cellStyle name="표준 2 3 3" xfId="632"/>
    <cellStyle name="표준 2 4" xfId="633"/>
    <cellStyle name="표준 2 4 2" xfId="634"/>
    <cellStyle name="표준 2 5" xfId="635"/>
    <cellStyle name="표준 2 5 2" xfId="636"/>
    <cellStyle name="표준 20" xfId="637"/>
    <cellStyle name="표준 21" xfId="638"/>
    <cellStyle name="표준 22" xfId="639"/>
    <cellStyle name="표준 23" xfId="640"/>
    <cellStyle name="표준 24" xfId="641"/>
    <cellStyle name="표준 25" xfId="642"/>
    <cellStyle name="표준 29" xfId="643"/>
    <cellStyle name="표준 29 2" xfId="644"/>
    <cellStyle name="표준 3" xfId="645"/>
    <cellStyle name="표준 3 2" xfId="646"/>
    <cellStyle name="표준 3 2 2" xfId="647"/>
    <cellStyle name="표준 3 2 3" xfId="648"/>
    <cellStyle name="표준 3 3" xfId="649"/>
    <cellStyle name="표준 3 3 2" xfId="650"/>
    <cellStyle name="표준 3 3 3" xfId="651"/>
    <cellStyle name="표준 3 4" xfId="652"/>
    <cellStyle name="표준 30" xfId="653"/>
    <cellStyle name="표준 30 2" xfId="654"/>
    <cellStyle name="표준 31" xfId="655"/>
    <cellStyle name="표준 31 2" xfId="656"/>
    <cellStyle name="표준 32" xfId="657"/>
    <cellStyle name="표준 32 2" xfId="658"/>
    <cellStyle name="표준 33" xfId="659"/>
    <cellStyle name="표준 33 2" xfId="660"/>
    <cellStyle name="표준 4" xfId="661"/>
    <cellStyle name="표준 4 2" xfId="662"/>
    <cellStyle name="표준 4 2 2" xfId="663"/>
    <cellStyle name="표준 4 2 3" xfId="664"/>
    <cellStyle name="표준 4 3" xfId="665"/>
    <cellStyle name="표준 4 4" xfId="666"/>
    <cellStyle name="표준 5" xfId="667"/>
    <cellStyle name="표준 5 2" xfId="668"/>
    <cellStyle name="표준 5 3" xfId="669"/>
    <cellStyle name="표준 6" xfId="670"/>
    <cellStyle name="표준 6 2" xfId="671"/>
    <cellStyle name="표준 6 2 2" xfId="672"/>
    <cellStyle name="표준 6 3" xfId="673"/>
    <cellStyle name="표준 6 3 2" xfId="674"/>
    <cellStyle name="표준 6 4" xfId="675"/>
    <cellStyle name="표준 7" xfId="676"/>
    <cellStyle name="표준 7 2" xfId="677"/>
    <cellStyle name="표준 7 2 2" xfId="678"/>
    <cellStyle name="표준 8" xfId="679"/>
    <cellStyle name="표준 8 2" xfId="680"/>
    <cellStyle name="표준 8 2 2" xfId="681"/>
    <cellStyle name="표준 8 2 3" xfId="682"/>
    <cellStyle name="표준 8 3" xfId="683"/>
    <cellStyle name="표준 8 3 2" xfId="684"/>
    <cellStyle name="표준 8 4" xfId="685"/>
    <cellStyle name="표준 9" xfId="686"/>
    <cellStyle name="표준 9 2" xfId="687"/>
    <cellStyle name="표준 9 2 2" xfId="688"/>
    <cellStyle name="표준 9 3" xfId="689"/>
    <cellStyle name="표준 9 3 2" xfId="690"/>
    <cellStyle name="표준_030인구" xfId="691"/>
    <cellStyle name="표준_031통리별인구" xfId="692"/>
    <cellStyle name="표준_2.토지 및 기후(총무과)" xfId="693"/>
    <cellStyle name="표준_3. 인구" xfId="694"/>
    <cellStyle name="표준_3.인구" xfId="695"/>
    <cellStyle name="표준_3.인구(기획감사담당관시)" xfId="696"/>
    <cellStyle name="표준_3.인구(민원처리과)" xfId="697"/>
    <cellStyle name="표준_6.농업 및 수산업(통계청)" xfId="698"/>
    <cellStyle name="표준_Sheet1" xfId="699"/>
    <cellStyle name="표준_보령시통리" xfId="700"/>
    <cellStyle name="표준_읍면동,리.통별세대및인구(시범용양식)" xfId="701"/>
    <cellStyle name="표준_주민자치과(1)" xfId="702"/>
    <cellStyle name="표준_통계연보 서식 2" xfId="703"/>
    <cellStyle name="Hyperlink" xfId="7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externalLink" Target="externalLinks/externalLink11.xml" /><Relationship Id="rId26" Type="http://schemas.openxmlformats.org/officeDocument/2006/relationships/externalLink" Target="externalLinks/externalLink12.xml" /><Relationship Id="rId27" Type="http://schemas.openxmlformats.org/officeDocument/2006/relationships/externalLink" Target="externalLinks/externalLink13.xml" /><Relationship Id="rId28" Type="http://schemas.openxmlformats.org/officeDocument/2006/relationships/externalLink" Target="externalLinks/externalLink14.xml" /><Relationship Id="rId29" Type="http://schemas.openxmlformats.org/officeDocument/2006/relationships/externalLink" Target="externalLinks/externalLink15.xml" /><Relationship Id="rId30" Type="http://schemas.openxmlformats.org/officeDocument/2006/relationships/externalLink" Target="externalLinks/externalLink16.xml" /><Relationship Id="rId31" Type="http://schemas.openxmlformats.org/officeDocument/2006/relationships/externalLink" Target="externalLinks/externalLink17.xml" /><Relationship Id="rId32" Type="http://schemas.openxmlformats.org/officeDocument/2006/relationships/externalLink" Target="externalLinks/externalLink18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\Dendrobium\&#48148;&#53461;%20&#54868;&#47732;\2007&#53685;&#44228;&#50672;&#48372;%20&#52712;&#54633;&#51088;&#47308;%20&#52572;&#51333;-&#48372;&#47161;&#49884;\2003&#53685;&#44228;&#50672;&#48372;\&#49892;&#44284;&#48324;\&#53664;&#51648;&#48143;&#44592;&#5498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\Boryeong\&#48148;&#53461;%20&#54868;&#47732;\2009%20&#49436;&#49885;%20&#48373;&#49324;\3.%20&#51064;&#44396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\user\My%20Documents\&#45348;&#51060;&#53944;&#50728;%20&#48155;&#51008;%20&#54028;&#51068;\6.&#45453;&#47548;&#49688;&#49328;&#50629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\Dendrobium\&#48148;&#53461;%20&#54868;&#47732;\Documents%20and%20Settings\user\My%20Documents\&#45348;&#51060;&#53944;&#50728;%20&#48155;&#51008;%20&#54028;&#51068;\6.&#45453;&#47548;&#49688;&#49328;&#50629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\Nanum%20Technologies\SmartFlow%20OSE2\temp\&#50976;&#44508;&#49345;\&#53685;&#44228;&#50672;&#48372;\&#48149;&#51333;&#49689;%202007%20&#53685;&#44228;&#50672;&#48372;%20&#51089;&#49457;&#51473;\02-&#48537;&#51060;&#44592;%20&#52572;&#51333;&#49892;&#44284;&#50640;&#49436;%20&#46308;&#50612;&#50728;&#44163;%20&#44057;&#45796;%20&#48537;&#51068;&#44275;%20-&#48149;&#51333;&#49689;&#51089;&#50629;&#51473;2007.12.31&#44592;&#51456;%20&#48537;&#51060;&#44592;\12.%20&#48372;&#44148;%20&#48143;%20&#49324;&#54924;&#48372;&#51109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\Nanum%20Technologies\SmartFlow%20OSE2\temp\&#51088;&#52824;&#51221;&#48372;&#44284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/2006&#45380;&#46020;/&#51008;&#54665;&#48372;&#44256;&#49436;/&#48708;&#51008;&#54665;/&#49549;&#48372;(2&#50900;)/&#48708;&#51008;&#54665;(0602)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\Boryeong\&#48148;&#53461;%20&#54868;&#47732;\#2009.12.31&#44592;&#51456;%20&#53685;&#44228;&#50672;&#48372;%20&#47564;&#46308;&#44592;#\3.%20&#51064;&#44396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\TG&#49340;&#48372;\Local%20Settings\Temporary%20Internet%20Files\Content.IE5\R2BF0EOJ\3.&#51064;&#44396;[1]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\Boryeong\&#48148;&#53461;%20&#54868;&#47732;\&#51088;&#52824;&#51221;&#48372;&#4428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&#53685;&#44228;&#50672;&#48372;\&#49892;&#44284;&#47196;%20&#48512;&#53552;%20&#52712;&#54633;&#51473;\03-&#52509;&#47924;&#44284;\2007&#53685;&#44228;&#50672;&#48372;%20&#52712;&#54633;&#51088;&#47308;%20&#52572;&#51333;-&#48372;&#47161;&#49884;\2003&#53685;&#44228;&#50672;&#48372;\&#49892;&#44284;&#48324;\&#53664;&#51648;&#48143;&#44592;&#5498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1060;&#51116;&#50864;\&#52649;&#52397;&#45224;&#46020;&#53685;&#44228;&#50672;&#48372;\&#51600;&#44144;&#50868;%20&#51064;&#49373;\&#49888;&#45208;&#45716;%20&#53685;&#44228;\My%20Documents\&#51204;&#44397;&#53685;&#44228;\2005&#45380;\&#53685;&#44228;&#48516;&#49437;0501&#50900;(17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50864;&#54200;&#53685;&#44228;\My%20Documents\&#53685;&#44228;&#51088;&#47308;\&#50900;&#48324;&#48516;&#49437;\01.10&#5090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OLD\&#50864;&#54200;&#53685;&#44228;\My%20Documents\&#53685;&#44228;&#51088;&#47308;\&#50900;&#48324;&#48516;&#49437;\01.10&#5090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\Nanum%20Technologies\SmartFlow%20OSE2\temp\&#46020;&#49884;&#51452;&#53469;&#4428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1060;&#51116;&#50864;\&#52649;&#52397;&#45224;&#46020;&#53685;&#44228;&#50672;&#48372;\&#51600;&#44144;&#50868;%20&#51064;&#49373;\&#49888;&#45208;&#45716;%20&#53685;&#44228;\My%20Documents\&#50900;&#53685;&#44228;&#48516;&#49437;\&#53685;&#44228;&#48516;&#49437;(2005&#50900;&#48324;)\4&#50900;\2004&#45380;%20&#51217;&#49688;&#47932;&#4704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\Nanum%20Technologies\SmartFlow%20OSE2\temp\&#52509;&#47924;&#44284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\Boryeong\&#48148;&#53461;%20&#54868;&#47732;\2008(3)\&#52572;&#51333;\114.%20&#44400;&#48376;&#52397;%20&#44397;&#44032;%20&#48143;%20&#51648;&#48169;&#44277;&#47924;&#50896;%20&#51221;&#50896;&#5436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2.행정구역"/>
      <sheetName val="3.토지지목별현황"/>
      <sheetName val="4.일기일수"/>
      <sheetName val="5.기상개황"/>
      <sheetName val="6.계절추세"/>
      <sheetName val="7.해안선및도서"/>
      <sheetName val="도서인구현황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5.인구이동"/>
      <sheetName val="5-1.읍면동별인구이동"/>
      <sheetName val="6.주요 국적별 외국인 등록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.농가및농가인구"/>
      <sheetName val="2.연령별농가인구"/>
      <sheetName val="3.경지규모별농가"/>
      <sheetName val="4.경지면적"/>
      <sheetName val="5. 농업진흥지역지정"/>
      <sheetName val="6.경지정리현황, 7.수리시설및방조제"/>
      <sheetName val="8.한국농촌공사"/>
      <sheetName val="9.식량작물생산량"/>
      <sheetName val="9-1.미곡"/>
      <sheetName val="9-2.맥류"/>
      <sheetName val="9-3.잡곡"/>
      <sheetName val="9-4.두류"/>
      <sheetName val="9-5.서류"/>
      <sheetName val="10.채소류생산"/>
      <sheetName val="11.특용작물생산량"/>
      <sheetName val="12.인삼재배및생산"/>
      <sheetName val="13.과실류생산량"/>
      <sheetName val="14.추곡수매실적"/>
      <sheetName val="15.하곡수매실적"/>
      <sheetName val="16.정부관리양곡보관창고"/>
      <sheetName val="17.정부양곡가공공장"/>
      <sheetName val="18.농업협동조합"/>
      <sheetName val="18-1.축산업협동조합"/>
      <sheetName val="18-2.산림조합"/>
      <sheetName val="19.농업용기구및기계보유(2005)"/>
      <sheetName val="20.비료공급"/>
      <sheetName val="21.가축사육가구마리(5)"/>
      <sheetName val="22.가축전염병발생(2)"/>
      <sheetName val="22.가축전염병예방주사(2)"/>
      <sheetName val="23.축산물위생관계업소"/>
      <sheetName val="24.도축검사"/>
      <sheetName val="26.배합사료생산(2)"/>
      <sheetName val="28.소유별임야면적"/>
      <sheetName val="29.임상별산림면적"/>
      <sheetName val="30.임상별임목축적"/>
      <sheetName val="31.임산물생산량"/>
      <sheetName val="32.사방사업"/>
      <sheetName val="33.조림"/>
      <sheetName val="34.산림피해"/>
      <sheetName val="35.어가및어가인구"/>
      <sheetName val="36.어선보유"/>
      <sheetName val="37.수산물어획고"/>
      <sheetName val="38.수산물가공품생산고"/>
      <sheetName val="39.수산물계통판매고"/>
      <sheetName val="39.수의사분포(2)"/>
      <sheetName val="40.수산업협동조합"/>
      <sheetName val="41.친환경 농산물 인증현황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.농가및농가인구"/>
      <sheetName val="2.연령별농가인구"/>
      <sheetName val="3.경지규모별농가"/>
      <sheetName val="4.경지면적"/>
      <sheetName val="5. 농업진흥지역지정"/>
      <sheetName val="6.경지정리현황, 7.수리시설및방조제"/>
      <sheetName val="8.한국농촌공사"/>
      <sheetName val="9.식량작물생산량"/>
      <sheetName val="9-1.미곡"/>
      <sheetName val="9-2.맥류"/>
      <sheetName val="9-3.잡곡"/>
      <sheetName val="9-4.두류"/>
      <sheetName val="9-5.서류"/>
      <sheetName val="10.채소류생산"/>
      <sheetName val="11.특용작물생산량"/>
      <sheetName val="12.인삼재배및생산"/>
      <sheetName val="13.과실류생산량"/>
      <sheetName val="14.추곡수매실적"/>
      <sheetName val="15.하곡수매실적"/>
      <sheetName val="16.정부관리양곡보관창고"/>
      <sheetName val="17.정부양곡가공공장"/>
      <sheetName val="18.농업협동조합"/>
      <sheetName val="18-1.축산업협동조합"/>
      <sheetName val="18-2.산림조합"/>
      <sheetName val="19.농업용기구및기계보유(2005)"/>
      <sheetName val="20.비료공급"/>
      <sheetName val="21.가축사육가구마리(5)"/>
      <sheetName val="22.가축전염병발생(2)"/>
      <sheetName val="22.가축전염병예방주사(2)"/>
      <sheetName val="23.축산물위생관계업소"/>
      <sheetName val="24.도축검사"/>
      <sheetName val="26.배합사료생산(2)"/>
      <sheetName val="28.소유별임야면적"/>
      <sheetName val="29.임상별산림면적"/>
      <sheetName val="30.임상별임목축적"/>
      <sheetName val="31.임산물생산량"/>
      <sheetName val="32.사방사업"/>
      <sheetName val="33.조림"/>
      <sheetName val="34.산림피해"/>
      <sheetName val="35.어가및어가인구"/>
      <sheetName val="36.어선보유"/>
      <sheetName val="37.수산물어획고"/>
      <sheetName val="38.수산물가공품생산고"/>
      <sheetName val="39.수산물계통판매고"/>
      <sheetName val="39.수의사분포(2)"/>
      <sheetName val="40.수산업협동조합"/>
      <sheetName val="41.친환경 농산물 인증현황"/>
      <sheetName val="code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.의료기관"/>
      <sheetName val="2.의료기관종사 의료인력"/>
      <sheetName val="3.보건소인력"/>
      <sheetName val="4.보건지소 및 보건진료소인력"/>
      <sheetName val="5.부정의료업자 단속실적"/>
      <sheetName val="5-1.부정의료기관 단속실적"/>
      <sheetName val="6.의약품등 제조업소 및 판매업소"/>
      <sheetName val="7.식품위생관계업소"/>
      <sheetName val="8.공중위생 관계업소"/>
      <sheetName val="9.예방접종"/>
      <sheetName val="10.법정전염병 발생 및 사망"/>
      <sheetName val="11.한센병 보건소등록"/>
      <sheetName val="12.결핵환자 보건소등록"/>
      <sheetName val="13. 보건소 구강보건 사업실적"/>
      <sheetName val="14.모자보건 사업실적"/>
      <sheetName val="15.건강보험 적용인구"/>
      <sheetName val="16.건강보험급여"/>
      <sheetName val="17.건강보험대상자 진료실적"/>
      <sheetName val="18.국민연금 가입자"/>
      <sheetName val="19. 국민연금 급여 지급현황"/>
      <sheetName val="20.국가보훈대상자"/>
      <sheetName val="21.국가보훈대상자 취업"/>
      <sheetName val="22.국가보훈대상 자녀취학"/>
      <sheetName val="23.사회복지시설"/>
      <sheetName val="24.노인여가 복지시설"/>
      <sheetName val="25.노인주거ㆍ의료복지시설"/>
      <sheetName val="26.재가노인 복지시설"/>
      <sheetName val="27.국민기초 생활보장 수급자"/>
      <sheetName val="28.여성복지시설"/>
      <sheetName val="29.여성폭력 상담"/>
      <sheetName val="30.소년소녀 가정현황"/>
      <sheetName val="31.아동 복지시설"/>
      <sheetName val="32.장애인 복지시설"/>
      <sheetName val="33.장애인 등록현황"/>
      <sheetName val="34.부랑인시설"/>
      <sheetName val="35.묘지 및 납골시설"/>
      <sheetName val="36.보건교육 실적"/>
      <sheetName val="37.보육시설"/>
      <sheetName val="38.방문간호 사업실적"/>
      <sheetName val="39. 저소득 모부자가정"/>
      <sheetName val="40. 자원봉사자현황"/>
      <sheetName val="총액조회신탁"/>
      <sheetName val="0110원본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3.13. 상주(야간).주간인구"/>
      <sheetName val="12. 통근.통학 유형별 인구(12세이상)"/>
      <sheetName val="13. 상주(야간).주간인구"/>
      <sheetName val="14. 외국인 국적별 혼인 인구"/>
      <sheetName val="1.산업대분류별사업체"/>
      <sheetName val="2.종사자규모별사업체수"/>
      <sheetName val="3.산업별읍면동별사업체및종사자수"/>
      <sheetName val="1.농가및농가인구"/>
      <sheetName val="2.연령별 농가인구"/>
      <sheetName val="3.경지규모별농가"/>
      <sheetName val="1.광업 및 제조업"/>
      <sheetName val="2.사업체규모별(중분류별) 광업 및 제조업"/>
      <sheetName val="3.제조업 중분류별 사업체수 및 종사자수"/>
      <sheetName val="7.소비자 물가지수"/>
      <sheetName val="3.대기오염"/>
      <sheetName val="18.출판, 인쇄 및 기록매체업현황(산업세분류별)"/>
      <sheetName val="6.관내관공서및주요기관"/>
      <sheetName val="7.인구동태"/>
      <sheetName val="10. 주택의점유형태별 가구(일반가구)"/>
      <sheetName val="15.외국인과의혼인"/>
      <sheetName val="1.산업대분류별사업체총괄"/>
      <sheetName val="2.종사자규모별사업체수및종사자수"/>
      <sheetName val="3.산업별읍면동별사업체수및종사자수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&amp;조회조건&amp;비은행(잠정)"/>
      <sheetName val="기준일자"/>
      <sheetName val="비은행(잠정)"/>
      <sheetName val="&amp;조회조건&amp;상호저축(2004)"/>
      <sheetName val="&amp;조회조건&amp;개발기관"/>
      <sheetName val="&amp;조회조건&amp;Sheet1"/>
      <sheetName val="&amp;조회조건&amp;신탁계정(합)"/>
      <sheetName val="신탁계정(합)"/>
      <sheetName val="총액조회신탁"/>
      <sheetName val="신탁계정"/>
      <sheetName val="개발기관"/>
      <sheetName val="&amp;조회조건&amp;신탁계정"/>
      <sheetName val="상호저축(2004)"/>
      <sheetName val="상호저축증감액(2004)"/>
      <sheetName val="&amp;조회조건&amp;투신(2004)"/>
      <sheetName val="투신(2004)"/>
      <sheetName val="투신증감액(2004)"/>
      <sheetName val="&amp;조회조건&amp;상호금융(2004)"/>
      <sheetName val="상호금융(2004)"/>
      <sheetName val="&amp;조회조건&amp;농협상호(확인)"/>
      <sheetName val="상호금융증감액(2004)"/>
      <sheetName val="&amp;조회조건&amp;신협(2004)"/>
      <sheetName val="&amp;조회조건&amp;신협(2005)"/>
      <sheetName val="신협(2005)"/>
      <sheetName val="신협증감액(2004)"/>
      <sheetName val="&amp;조회조건&amp;새마을(2004)"/>
      <sheetName val="새마을(2004)"/>
      <sheetName val="새마을증감액(2004)"/>
      <sheetName val="&amp;조회조건&amp;우체국예금"/>
      <sheetName val="우체국예금"/>
      <sheetName val="우체국증감액"/>
      <sheetName val="1 자원총괄"/>
    </sheetNames>
    <sheetDataSet>
      <sheetData sheetId="8">
        <row r="4">
          <cell r="E4" t="str">
            <v>(종금사)동양종금</v>
          </cell>
        </row>
        <row r="5">
          <cell r="A5" t="str">
            <v>금전신탁</v>
          </cell>
        </row>
        <row r="7">
          <cell r="A7" t="str">
            <v>원화대출금</v>
          </cell>
        </row>
        <row r="8">
          <cell r="E8" t="str">
            <v>ECOS-비은행-비은행총액자료 조회후 입수-종금사에 입력</v>
          </cell>
        </row>
        <row r="34">
          <cell r="A34" t="str">
            <v>합계</v>
          </cell>
        </row>
        <row r="35">
          <cell r="A35" t="str">
            <v>금전신탁</v>
          </cell>
          <cell r="B35">
            <v>4472</v>
          </cell>
          <cell r="C35">
            <v>1261</v>
          </cell>
        </row>
        <row r="36">
          <cell r="A36" t="str">
            <v>특정금전신탁</v>
          </cell>
          <cell r="B36">
            <v>4472</v>
          </cell>
          <cell r="C36">
            <v>1261</v>
          </cell>
        </row>
        <row r="37">
          <cell r="A37" t="str">
            <v>원화대출금</v>
          </cell>
          <cell r="B37">
            <v>0</v>
          </cell>
          <cell r="C37">
            <v>0</v>
          </cell>
        </row>
        <row r="38">
          <cell r="A38" t="str">
            <v>어음매입</v>
          </cell>
          <cell r="B38">
            <v>4472</v>
          </cell>
          <cell r="C38">
            <v>1261</v>
          </cell>
        </row>
        <row r="40">
          <cell r="A40" t="str">
            <v>ECOS-비은행-신탁계정 입력함</v>
          </cell>
        </row>
        <row r="41">
          <cell r="A41" t="str">
            <v>속보확정치의 신탁계정(수신-신탁), 여신-신탁(어음매입)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5.인구이동"/>
      <sheetName val="5-1.읍면동별인구이동"/>
      <sheetName val="6.주요 국적별 외국인 등록현황"/>
      <sheetName val="7.인구동태"/>
      <sheetName val="8. 혼인상태별 인구(15세이상 인구)"/>
      <sheetName val="9. 교육정도별 인구(6세이상인구)"/>
      <sheetName val="10. 주택의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  <sheetName val="15.외국인과의혼인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.xls].xls].xls].xls].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  <sheetName val="1.산업대분류별사업체"/>
      <sheetName val="2.종사자규모별사업체수"/>
      <sheetName val="3.산업별읍면동별사업체및종사자수"/>
      <sheetName val="1.농가및농가인구"/>
      <sheetName val="2.연령별 농가인구"/>
      <sheetName val="3.경지규모별농가"/>
      <sheetName val="1.광업 및 제조업"/>
      <sheetName val="2.사업체규모별(중분류별) 광업 및 제조업"/>
      <sheetName val="3.제조업 중분류별 사업체수 및 종사자수"/>
      <sheetName val="7.소비자 물가지수"/>
      <sheetName val="3.대기오염"/>
      <sheetName val="18.출판, 인쇄 및 기록매체업현황(산업세분류별)"/>
      <sheetName val="6.관내관공서및주요기관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2.행정구역"/>
      <sheetName val="3.토지지목별현황"/>
      <sheetName val="4.일기일수"/>
      <sheetName val="5.기상개황"/>
      <sheetName val="6.계절추세"/>
      <sheetName val="7.해안선및도서"/>
      <sheetName val="도서인구현황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uto"/>
      <sheetName val="겉장"/>
      <sheetName val="차례"/>
      <sheetName val="우편물접수량"/>
      <sheetName val="월별접수물량"/>
      <sheetName val="청별접수"/>
      <sheetName val="종별접수"/>
      <sheetName val="주요종별단가"/>
      <sheetName val="우표판매 및 수집물량"/>
      <sheetName val="우체국택배"/>
      <sheetName val="국제특급"/>
      <sheetName val="별후납"/>
      <sheetName val="배달물수"/>
      <sheetName val="접수대배달"/>
      <sheetName val="배달물량비교"/>
      <sheetName val="일별전년대비"/>
      <sheetName val="항목별세입"/>
      <sheetName val="세입1"/>
      <sheetName val="세입2"/>
      <sheetName val="당월"/>
      <sheetName val="금년누계"/>
      <sheetName val="전년동월"/>
      <sheetName val="전년누계"/>
      <sheetName val="전월"/>
      <sheetName val="RowData"/>
    </sheetNames>
    <sheetDataSet>
      <sheetData sheetId="5">
        <row r="1">
          <cell r="A1" t="str">
            <v>  다. 체신청별 접수물량</v>
          </cell>
        </row>
      </sheetData>
      <sheetData sheetId="6">
        <row r="1">
          <cell r="A1" t="str">
            <v>  라. 종별 접수량(총괄)</v>
          </cell>
        </row>
      </sheetData>
      <sheetData sheetId="10">
        <row r="1">
          <cell r="A1" t="str">
            <v>  아. 국제특급우편물 접수실적</v>
          </cell>
        </row>
      </sheetData>
      <sheetData sheetId="11">
        <row r="1">
          <cell r="A1" t="str">
            <v>  자. 요금별·후납 우편물량 및 금액</v>
          </cell>
        </row>
      </sheetData>
      <sheetData sheetId="12">
        <row r="2">
          <cell r="A2" t="str">
            <v>  2. 배달우편물</v>
          </cell>
        </row>
      </sheetData>
      <sheetData sheetId="13">
        <row r="1">
          <cell r="A1" t="str">
            <v>  나. 접수물량과 배달물량 비교</v>
          </cell>
        </row>
      </sheetData>
      <sheetData sheetId="16">
        <row r="1">
          <cell r="A1" t="str">
            <v>  바. 항목별 세입실적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10원본"/>
      <sheetName val="0110(관서)"/>
      <sheetName val="0110(분석용)"/>
      <sheetName val="Sheet1"/>
      <sheetName val="일반통상"/>
      <sheetName val="보통소포"/>
      <sheetName val="배달"/>
      <sheetName val="증감"/>
      <sheetName val="활동단계별10월"/>
      <sheetName val="세입비"/>
      <sheetName val="활동단계별10월 (2)"/>
      <sheetName val="총액조회신탁"/>
    </sheetNames>
    <sheetDataSet>
      <sheetData sheetId="0">
        <row r="1">
          <cell r="A1" t="str">
            <v>DATE    </v>
          </cell>
          <cell r="B1" t="str">
            <v>POSTCODE</v>
          </cell>
          <cell r="C1" t="str">
            <v>관서순</v>
          </cell>
          <cell r="D1" t="str">
            <v>POSTNAME</v>
          </cell>
          <cell r="E1" t="str">
            <v>일반빠른  </v>
          </cell>
          <cell r="F1" t="str">
            <v>빠른요금  </v>
          </cell>
          <cell r="G1" t="str">
            <v>일반보통  </v>
          </cell>
          <cell r="H1" t="str">
            <v>보통요금  </v>
          </cell>
          <cell r="I1" t="str">
            <v>일반무료  </v>
          </cell>
          <cell r="J1" t="str">
            <v>일반통상  </v>
          </cell>
          <cell r="K1" t="str">
            <v>통상요금  </v>
          </cell>
          <cell r="L1" t="str">
            <v>특수빠른  </v>
          </cell>
          <cell r="M1" t="str">
            <v>빠른요금  </v>
          </cell>
          <cell r="N1" t="str">
            <v>특수보통  </v>
          </cell>
          <cell r="O1" t="str">
            <v>보통요금  </v>
          </cell>
          <cell r="P1" t="str">
            <v>특수무료  </v>
          </cell>
          <cell r="Q1" t="str">
            <v>특수통상  </v>
          </cell>
          <cell r="R1" t="str">
            <v>특수요금  </v>
          </cell>
          <cell r="S1" t="str">
            <v>일소빠른  </v>
          </cell>
          <cell r="T1" t="str">
            <v>빠른요금  </v>
          </cell>
          <cell r="U1" t="str">
            <v>일소보통  </v>
          </cell>
          <cell r="V1" t="str">
            <v>보통요금  </v>
          </cell>
          <cell r="W1" t="str">
            <v>일소무료  </v>
          </cell>
          <cell r="X1" t="str">
            <v>일반소포  </v>
          </cell>
          <cell r="Y1" t="str">
            <v>일소요금  </v>
          </cell>
          <cell r="Z1" t="str">
            <v>등소빠른  </v>
          </cell>
          <cell r="AA1" t="str">
            <v>빠른요금  </v>
          </cell>
          <cell r="AB1" t="str">
            <v>등소보통  </v>
          </cell>
          <cell r="AC1" t="str">
            <v>보통요금  </v>
          </cell>
          <cell r="AD1" t="str">
            <v>등소무료  </v>
          </cell>
          <cell r="AE1" t="str">
            <v>등기소포  </v>
          </cell>
          <cell r="AF1" t="str">
            <v>등소요금  </v>
          </cell>
          <cell r="AG1" t="str">
            <v>국내빠른  </v>
          </cell>
          <cell r="AH1" t="str">
            <v>빠른요금  </v>
          </cell>
          <cell r="AI1" t="str">
            <v>국내보통  </v>
          </cell>
          <cell r="AJ1" t="str">
            <v>보통요금  </v>
          </cell>
          <cell r="AK1" t="str">
            <v>국내무료  </v>
          </cell>
          <cell r="AL1" t="str">
            <v>국내접수  </v>
          </cell>
          <cell r="AM1" t="str">
            <v>국내요금  </v>
          </cell>
          <cell r="AN1" t="str">
            <v>전자우편  </v>
          </cell>
          <cell r="AO1" t="str">
            <v>전자요금  </v>
          </cell>
          <cell r="AP1" t="str">
            <v>군사우편  </v>
          </cell>
          <cell r="AQ1" t="str">
            <v>군사요금  </v>
          </cell>
          <cell r="AR1" t="str">
            <v>통화등기  </v>
          </cell>
          <cell r="AS1" t="str">
            <v>물품등기  </v>
          </cell>
          <cell r="AT1" t="str">
            <v>유가증권  </v>
          </cell>
          <cell r="AU1" t="str">
            <v>특사배달  </v>
          </cell>
          <cell r="AV1" t="str">
            <v>특별송달  </v>
          </cell>
          <cell r="AW1" t="str">
            <v>배달증명  </v>
          </cell>
          <cell r="AX1" t="str">
            <v>팩스전송  </v>
          </cell>
          <cell r="AY1" t="str">
            <v>전자우편  </v>
          </cell>
          <cell r="AZ1" t="str">
            <v>내용증명  </v>
          </cell>
          <cell r="BA1" t="str">
            <v>접수시각  </v>
          </cell>
          <cell r="BB1" t="str">
            <v>대금교환  </v>
          </cell>
          <cell r="BC1" t="str">
            <v>국내특급  </v>
          </cell>
          <cell r="BD1" t="str">
            <v>특급요금  </v>
          </cell>
          <cell r="BE1" t="str">
            <v>우편자루  </v>
          </cell>
          <cell r="BF1" t="str">
            <v>민원우편  </v>
          </cell>
          <cell r="BG1" t="str">
            <v>전신민원  </v>
          </cell>
          <cell r="BH1" t="str">
            <v>특사배달  </v>
          </cell>
          <cell r="BI1" t="str">
            <v>배달증명  </v>
          </cell>
          <cell r="BJ1" t="str">
            <v>방문소포  </v>
          </cell>
          <cell r="BK1" t="str">
            <v>방문요금  </v>
          </cell>
          <cell r="BL1" t="str">
            <v>합장소포  </v>
          </cell>
          <cell r="BM1" t="str">
            <v>접수시각  </v>
          </cell>
          <cell r="BN1" t="str">
            <v>대금교환  </v>
          </cell>
          <cell r="BO1" t="str">
            <v>국내특급  </v>
          </cell>
          <cell r="BP1" t="str">
            <v>특급요금  </v>
          </cell>
          <cell r="BQ1" t="str">
            <v>장정소포  </v>
          </cell>
          <cell r="BR1" t="str">
            <v>물품등기  </v>
          </cell>
          <cell r="BS1" t="str">
            <v>정기간    </v>
          </cell>
          <cell r="BT1" t="str">
            <v>다량우편  </v>
          </cell>
          <cell r="BU1" t="str">
            <v>여유우편  </v>
          </cell>
          <cell r="BV1" t="str">
            <v>서적우편  </v>
          </cell>
          <cell r="BW1" t="str">
            <v>소포우편  </v>
          </cell>
          <cell r="BX1" t="str">
            <v>감액합계  </v>
          </cell>
          <cell r="BY1" t="str">
            <v>일반서장  </v>
          </cell>
          <cell r="BZ1" t="str">
            <v>서장요금  </v>
          </cell>
          <cell r="CA1" t="str">
            <v>일반엽서  </v>
          </cell>
          <cell r="CB1" t="str">
            <v>엽서요금  </v>
          </cell>
          <cell r="CC1" t="str">
            <v>인쇄물    </v>
          </cell>
          <cell r="CD1" t="str">
            <v>인쇄요금  </v>
          </cell>
          <cell r="CE1" t="str">
            <v>소형포장  </v>
          </cell>
          <cell r="CF1" t="str">
            <v>포장요금  </v>
          </cell>
          <cell r="CG1" t="str">
            <v>항공서간  </v>
          </cell>
          <cell r="CH1" t="str">
            <v>서간요금  </v>
          </cell>
          <cell r="CI1" t="str">
            <v>일반통상  </v>
          </cell>
          <cell r="CJ1" t="str">
            <v>통상요금  </v>
          </cell>
          <cell r="CK1" t="str">
            <v>특수등기  </v>
          </cell>
          <cell r="CL1" t="str">
            <v>등기요금  </v>
          </cell>
          <cell r="CM1" t="str">
            <v>기록배달  </v>
          </cell>
          <cell r="CN1" t="str">
            <v>배달요금  </v>
          </cell>
          <cell r="CO1" t="str">
            <v>국제특급  </v>
          </cell>
          <cell r="CP1" t="str">
            <v>특급요금  </v>
          </cell>
          <cell r="CQ1" t="str">
            <v>특수통상  </v>
          </cell>
          <cell r="CR1" t="str">
            <v>통상요금  </v>
          </cell>
          <cell r="CS1" t="str">
            <v>소포보통  </v>
          </cell>
          <cell r="CT1" t="str">
            <v>보통요금  </v>
          </cell>
          <cell r="CU1" t="str">
            <v>보험소포  </v>
          </cell>
          <cell r="CV1" t="str">
            <v>보험요금  </v>
          </cell>
          <cell r="CW1" t="str">
            <v>소포합계  </v>
          </cell>
          <cell r="CX1" t="str">
            <v>합계요금  </v>
          </cell>
          <cell r="CY1" t="str">
            <v>국제총계  </v>
          </cell>
          <cell r="CZ1" t="str">
            <v>총계요금  </v>
          </cell>
          <cell r="DA1" t="str">
            <v>통상총계  </v>
          </cell>
          <cell r="DB1" t="str">
            <v>통상요금  </v>
          </cell>
          <cell r="DC1" t="str">
            <v>특수총계  </v>
          </cell>
          <cell r="DD1" t="str">
            <v>특수요금  </v>
          </cell>
          <cell r="DE1" t="str">
            <v>소포총계  </v>
          </cell>
          <cell r="DF1" t="str">
            <v>소포요금  </v>
          </cell>
          <cell r="DG1" t="str">
            <v>접수총계  </v>
          </cell>
          <cell r="DH1" t="str">
            <v>총계요금  </v>
          </cell>
          <cell r="DI1" t="str">
            <v>우편세입  </v>
          </cell>
          <cell r="DJ1" t="str">
            <v>별후일반  </v>
          </cell>
          <cell r="DK1" t="str">
            <v>일반요금  </v>
          </cell>
          <cell r="DL1" t="str">
            <v>별후특수  </v>
          </cell>
          <cell r="DM1" t="str">
            <v>특수요금  </v>
          </cell>
          <cell r="DN1" t="str">
            <v>별후소포  </v>
          </cell>
          <cell r="DO1" t="str">
            <v>소포요금  </v>
          </cell>
          <cell r="DP1" t="str">
            <v>별후합계  </v>
          </cell>
          <cell r="DQ1" t="str">
            <v>합계요금  </v>
          </cell>
          <cell r="DR1" t="str">
            <v>일반배달  </v>
          </cell>
          <cell r="DS1" t="str">
            <v>특수배달  </v>
          </cell>
          <cell r="DT1" t="str">
            <v>소포배달  </v>
          </cell>
          <cell r="DU1" t="str">
            <v>배달합계  </v>
          </cell>
          <cell r="DV1" t="str">
            <v>사서함    </v>
          </cell>
          <cell r="DW1" t="str">
            <v>시외배달  </v>
          </cell>
          <cell r="DX1" t="str">
            <v>국제우편  </v>
          </cell>
          <cell r="DY1" t="str">
            <v>수취인    </v>
          </cell>
          <cell r="DZ1" t="str">
            <v>일반재배  </v>
          </cell>
          <cell r="EA1" t="str">
            <v>특수재배  </v>
          </cell>
          <cell r="EB1" t="str">
            <v>소포재배  </v>
          </cell>
          <cell r="EC1" t="str">
            <v>재배합계  </v>
          </cell>
          <cell r="ED1" t="str">
            <v>일반반환  </v>
          </cell>
          <cell r="EE1" t="str">
            <v>특수반환  </v>
          </cell>
          <cell r="EF1" t="str">
            <v>소포반환  </v>
          </cell>
          <cell r="EG1" t="str">
            <v>반환합계  </v>
          </cell>
          <cell r="EH1" t="str">
            <v>일반불능  </v>
          </cell>
          <cell r="EI1" t="str">
            <v>특수불능  </v>
          </cell>
          <cell r="EJ1" t="str">
            <v>소포불능  </v>
          </cell>
          <cell r="EK1" t="str">
            <v>불능합계  </v>
          </cell>
          <cell r="EL1" t="str">
            <v>일반지환  </v>
          </cell>
          <cell r="EM1" t="str">
            <v>특수지환  </v>
          </cell>
          <cell r="EN1" t="str">
            <v>소포지환  </v>
          </cell>
          <cell r="EO1" t="str">
            <v>지환합계  </v>
          </cell>
          <cell r="EP1" t="str">
            <v>중계일반  </v>
          </cell>
          <cell r="EQ1" t="str">
            <v>중계특수  </v>
          </cell>
          <cell r="ER1" t="str">
            <v>중계소포  </v>
          </cell>
          <cell r="ES1" t="str">
            <v>중계합계  </v>
          </cell>
          <cell r="ET1" t="str">
            <v>도착자루  </v>
          </cell>
        </row>
        <row r="2">
          <cell r="A2" t="str">
            <v>0110</v>
          </cell>
          <cell r="B2" t="str">
            <v>3000104</v>
          </cell>
          <cell r="C2">
            <v>1</v>
          </cell>
          <cell r="D2" t="str">
            <v>대전우체국</v>
          </cell>
          <cell r="E2">
            <v>19349</v>
          </cell>
          <cell r="F2">
            <v>7127650</v>
          </cell>
          <cell r="G2">
            <v>1662443</v>
          </cell>
          <cell r="H2">
            <v>272468960</v>
          </cell>
          <cell r="I2">
            <v>1030</v>
          </cell>
          <cell r="J2">
            <v>1682822</v>
          </cell>
          <cell r="K2">
            <v>279596610</v>
          </cell>
          <cell r="L2">
            <v>27302</v>
          </cell>
          <cell r="M2">
            <v>41544890</v>
          </cell>
          <cell r="N2">
            <v>45657</v>
          </cell>
          <cell r="O2">
            <v>62000900</v>
          </cell>
          <cell r="P2">
            <v>4719</v>
          </cell>
          <cell r="Q2">
            <v>77678</v>
          </cell>
          <cell r="R2">
            <v>103545790</v>
          </cell>
          <cell r="S2">
            <v>136</v>
          </cell>
          <cell r="T2">
            <v>464000</v>
          </cell>
          <cell r="U2">
            <v>1936</v>
          </cell>
          <cell r="V2">
            <v>3215500</v>
          </cell>
          <cell r="W2">
            <v>0</v>
          </cell>
          <cell r="X2">
            <v>2072</v>
          </cell>
          <cell r="Y2">
            <v>3679500</v>
          </cell>
          <cell r="Z2">
            <v>10268</v>
          </cell>
          <cell r="AA2">
            <v>29053800</v>
          </cell>
          <cell r="AB2">
            <v>5542</v>
          </cell>
          <cell r="AC2">
            <v>14516500</v>
          </cell>
          <cell r="AD2">
            <v>93</v>
          </cell>
          <cell r="AE2">
            <v>15903</v>
          </cell>
          <cell r="AF2">
            <v>43570300</v>
          </cell>
          <cell r="AG2">
            <v>57055</v>
          </cell>
          <cell r="AH2">
            <v>78190340</v>
          </cell>
          <cell r="AI2">
            <v>1715578</v>
          </cell>
          <cell r="AJ2">
            <v>352201860</v>
          </cell>
          <cell r="AK2">
            <v>5842</v>
          </cell>
          <cell r="AL2">
            <v>1778475</v>
          </cell>
          <cell r="AM2">
            <v>430392200</v>
          </cell>
          <cell r="AN2">
            <v>11290</v>
          </cell>
          <cell r="AO2">
            <v>2251040</v>
          </cell>
          <cell r="AP2">
            <v>0</v>
          </cell>
          <cell r="AQ2">
            <v>0</v>
          </cell>
          <cell r="AR2">
            <v>84</v>
          </cell>
          <cell r="AS2">
            <v>7</v>
          </cell>
          <cell r="AT2">
            <v>4</v>
          </cell>
          <cell r="AU2">
            <v>0</v>
          </cell>
          <cell r="AV2">
            <v>0</v>
          </cell>
          <cell r="AW2">
            <v>1138</v>
          </cell>
          <cell r="AX2">
            <v>226</v>
          </cell>
          <cell r="AY2">
            <v>0</v>
          </cell>
          <cell r="AZ2">
            <v>3455</v>
          </cell>
          <cell r="BA2">
            <v>0</v>
          </cell>
          <cell r="BB2">
            <v>1</v>
          </cell>
          <cell r="BC2">
            <v>1752</v>
          </cell>
          <cell r="BD2">
            <v>1752000</v>
          </cell>
          <cell r="BE2">
            <v>0</v>
          </cell>
          <cell r="BF2">
            <v>87</v>
          </cell>
          <cell r="BG2">
            <v>0</v>
          </cell>
          <cell r="BH2">
            <v>0</v>
          </cell>
          <cell r="BI2">
            <v>5</v>
          </cell>
          <cell r="BJ2">
            <v>7983</v>
          </cell>
          <cell r="BK2">
            <v>20108700</v>
          </cell>
          <cell r="BL2">
            <v>0</v>
          </cell>
          <cell r="BM2">
            <v>0</v>
          </cell>
          <cell r="BN2">
            <v>5</v>
          </cell>
          <cell r="BO2">
            <v>290</v>
          </cell>
          <cell r="BP2">
            <v>290000</v>
          </cell>
          <cell r="BQ2">
            <v>0</v>
          </cell>
          <cell r="BR2">
            <v>0</v>
          </cell>
          <cell r="BS2">
            <v>136769</v>
          </cell>
          <cell r="BT2">
            <v>764580</v>
          </cell>
          <cell r="BU2">
            <v>0</v>
          </cell>
          <cell r="BV2">
            <v>3037</v>
          </cell>
          <cell r="BW2">
            <v>0</v>
          </cell>
          <cell r="BX2">
            <v>904386</v>
          </cell>
          <cell r="BY2">
            <v>1499</v>
          </cell>
          <cell r="BZ2">
            <v>975240</v>
          </cell>
          <cell r="CA2">
            <v>93</v>
          </cell>
          <cell r="CB2">
            <v>32550</v>
          </cell>
          <cell r="CC2">
            <v>26</v>
          </cell>
          <cell r="CD2">
            <v>172900</v>
          </cell>
          <cell r="CE2">
            <v>4</v>
          </cell>
          <cell r="CF2">
            <v>23900</v>
          </cell>
          <cell r="CG2">
            <v>5</v>
          </cell>
          <cell r="CH2">
            <v>2000</v>
          </cell>
          <cell r="CI2">
            <v>1627</v>
          </cell>
          <cell r="CJ2">
            <v>1206590</v>
          </cell>
          <cell r="CK2">
            <v>127</v>
          </cell>
          <cell r="CL2">
            <v>600060</v>
          </cell>
          <cell r="CM2">
            <v>0</v>
          </cell>
          <cell r="CN2">
            <v>0</v>
          </cell>
          <cell r="CO2">
            <v>681</v>
          </cell>
          <cell r="CP2">
            <v>28933700</v>
          </cell>
          <cell r="CQ2">
            <v>808</v>
          </cell>
          <cell r="CR2">
            <v>29533760</v>
          </cell>
          <cell r="CS2">
            <v>388</v>
          </cell>
          <cell r="CT2">
            <v>10656200</v>
          </cell>
          <cell r="CU2">
            <v>44</v>
          </cell>
          <cell r="CV2">
            <v>1553900</v>
          </cell>
          <cell r="CW2">
            <v>432</v>
          </cell>
          <cell r="CX2">
            <v>12210100</v>
          </cell>
          <cell r="CY2">
            <v>2867</v>
          </cell>
          <cell r="CZ2">
            <v>42950450</v>
          </cell>
          <cell r="DA2">
            <v>1684449</v>
          </cell>
          <cell r="DB2">
            <v>280803200</v>
          </cell>
          <cell r="DC2">
            <v>78486</v>
          </cell>
          <cell r="DD2">
            <v>133079550</v>
          </cell>
          <cell r="DE2">
            <v>18407</v>
          </cell>
          <cell r="DF2">
            <v>59459900</v>
          </cell>
          <cell r="DG2">
            <v>1781342</v>
          </cell>
          <cell r="DH2">
            <v>473342650</v>
          </cell>
          <cell r="DI2">
            <v>470013490</v>
          </cell>
          <cell r="DJ2">
            <v>1335502</v>
          </cell>
          <cell r="DK2">
            <v>218545030</v>
          </cell>
          <cell r="DL2">
            <v>10958</v>
          </cell>
          <cell r="DM2">
            <v>16786480</v>
          </cell>
          <cell r="DN2">
            <v>2783</v>
          </cell>
          <cell r="DO2">
            <v>5631000</v>
          </cell>
          <cell r="DP2">
            <v>1349243</v>
          </cell>
          <cell r="DQ2">
            <v>240962510</v>
          </cell>
          <cell r="DR2">
            <v>2452632</v>
          </cell>
          <cell r="DS2">
            <v>101078</v>
          </cell>
          <cell r="DT2">
            <v>17691</v>
          </cell>
          <cell r="DU2">
            <v>2571401</v>
          </cell>
          <cell r="DV2">
            <v>73454</v>
          </cell>
          <cell r="DW2">
            <v>98123</v>
          </cell>
          <cell r="DX2">
            <v>3749</v>
          </cell>
          <cell r="DY2">
            <v>2684</v>
          </cell>
          <cell r="DZ2">
            <v>2153</v>
          </cell>
          <cell r="EA2">
            <v>7927</v>
          </cell>
          <cell r="EB2">
            <v>569</v>
          </cell>
          <cell r="EC2">
            <v>10649</v>
          </cell>
          <cell r="ED2">
            <v>31816</v>
          </cell>
          <cell r="EE2">
            <v>10500</v>
          </cell>
          <cell r="EF2">
            <v>465</v>
          </cell>
          <cell r="EG2">
            <v>42781</v>
          </cell>
          <cell r="EH2">
            <v>196</v>
          </cell>
          <cell r="EI2">
            <v>330</v>
          </cell>
          <cell r="EJ2">
            <v>0</v>
          </cell>
          <cell r="EK2">
            <v>526</v>
          </cell>
          <cell r="EL2">
            <v>34165</v>
          </cell>
          <cell r="EM2">
            <v>18757</v>
          </cell>
          <cell r="EN2">
            <v>1034</v>
          </cell>
          <cell r="EO2">
            <v>53956</v>
          </cell>
          <cell r="EP2">
            <v>0</v>
          </cell>
          <cell r="EQ2">
            <v>0</v>
          </cell>
          <cell r="ER2">
            <v>0</v>
          </cell>
          <cell r="ES2">
            <v>0</v>
          </cell>
          <cell r="ET2">
            <v>17942</v>
          </cell>
        </row>
        <row r="3">
          <cell r="A3" t="str">
            <v>0110</v>
          </cell>
          <cell r="B3" t="str">
            <v>3011204</v>
          </cell>
          <cell r="C3">
            <v>2</v>
          </cell>
          <cell r="D3" t="str">
            <v>서대전우체국</v>
          </cell>
          <cell r="E3">
            <v>73609</v>
          </cell>
          <cell r="F3">
            <v>25068340</v>
          </cell>
          <cell r="G3">
            <v>1986963</v>
          </cell>
          <cell r="H3">
            <v>329655600</v>
          </cell>
          <cell r="I3">
            <v>2677</v>
          </cell>
          <cell r="J3">
            <v>2063249</v>
          </cell>
          <cell r="K3">
            <v>354723940</v>
          </cell>
          <cell r="L3">
            <v>32525</v>
          </cell>
          <cell r="M3">
            <v>43443070</v>
          </cell>
          <cell r="N3">
            <v>116613</v>
          </cell>
          <cell r="O3">
            <v>141974770</v>
          </cell>
          <cell r="P3">
            <v>6424</v>
          </cell>
          <cell r="Q3">
            <v>155562</v>
          </cell>
          <cell r="R3">
            <v>185417840</v>
          </cell>
          <cell r="S3">
            <v>27</v>
          </cell>
          <cell r="T3">
            <v>68500</v>
          </cell>
          <cell r="U3">
            <v>4315</v>
          </cell>
          <cell r="V3">
            <v>6720000</v>
          </cell>
          <cell r="W3">
            <v>0</v>
          </cell>
          <cell r="X3">
            <v>4342</v>
          </cell>
          <cell r="Y3">
            <v>6788500</v>
          </cell>
          <cell r="Z3">
            <v>8669</v>
          </cell>
          <cell r="AA3">
            <v>30675670</v>
          </cell>
          <cell r="AB3">
            <v>5618</v>
          </cell>
          <cell r="AC3">
            <v>14409750</v>
          </cell>
          <cell r="AD3">
            <v>146</v>
          </cell>
          <cell r="AE3">
            <v>14433</v>
          </cell>
          <cell r="AF3">
            <v>45085420</v>
          </cell>
          <cell r="AG3">
            <v>114830</v>
          </cell>
          <cell r="AH3">
            <v>99255580</v>
          </cell>
          <cell r="AI3">
            <v>2113509</v>
          </cell>
          <cell r="AJ3">
            <v>492760120</v>
          </cell>
          <cell r="AK3">
            <v>9247</v>
          </cell>
          <cell r="AL3">
            <v>2237586</v>
          </cell>
          <cell r="AM3">
            <v>592015700</v>
          </cell>
          <cell r="AN3">
            <v>37813</v>
          </cell>
          <cell r="AO3">
            <v>22013580</v>
          </cell>
          <cell r="AP3">
            <v>299</v>
          </cell>
          <cell r="AQ3">
            <v>25410</v>
          </cell>
          <cell r="AR3">
            <v>54</v>
          </cell>
          <cell r="AS3">
            <v>16</v>
          </cell>
          <cell r="AT3">
            <v>22</v>
          </cell>
          <cell r="AU3">
            <v>0</v>
          </cell>
          <cell r="AV3">
            <v>539</v>
          </cell>
          <cell r="AW3">
            <v>996</v>
          </cell>
          <cell r="AX3">
            <v>117</v>
          </cell>
          <cell r="AY3">
            <v>0</v>
          </cell>
          <cell r="AZ3">
            <v>2044</v>
          </cell>
          <cell r="BA3">
            <v>0</v>
          </cell>
          <cell r="BB3">
            <v>0</v>
          </cell>
          <cell r="BC3">
            <v>1646</v>
          </cell>
          <cell r="BD3">
            <v>1646000</v>
          </cell>
          <cell r="BE3">
            <v>0</v>
          </cell>
          <cell r="BF3">
            <v>430</v>
          </cell>
          <cell r="BG3">
            <v>0</v>
          </cell>
          <cell r="BH3">
            <v>0</v>
          </cell>
          <cell r="BI3">
            <v>0</v>
          </cell>
          <cell r="BJ3">
            <v>5648</v>
          </cell>
          <cell r="BK3">
            <v>19470300</v>
          </cell>
          <cell r="BL3">
            <v>0</v>
          </cell>
          <cell r="BM3">
            <v>0</v>
          </cell>
          <cell r="BN3">
            <v>0</v>
          </cell>
          <cell r="BO3">
            <v>321</v>
          </cell>
          <cell r="BP3">
            <v>321000</v>
          </cell>
          <cell r="BQ3">
            <v>0</v>
          </cell>
          <cell r="BR3">
            <v>4</v>
          </cell>
          <cell r="BS3">
            <v>176843</v>
          </cell>
          <cell r="BT3">
            <v>235943</v>
          </cell>
          <cell r="BU3">
            <v>74666</v>
          </cell>
          <cell r="BV3">
            <v>4024</v>
          </cell>
          <cell r="BW3">
            <v>0</v>
          </cell>
          <cell r="BX3">
            <v>491476</v>
          </cell>
          <cell r="BY3">
            <v>1353</v>
          </cell>
          <cell r="BZ3">
            <v>1999180</v>
          </cell>
          <cell r="CA3">
            <v>29</v>
          </cell>
          <cell r="CB3">
            <v>10150</v>
          </cell>
          <cell r="CC3">
            <v>36</v>
          </cell>
          <cell r="CD3">
            <v>206900</v>
          </cell>
          <cell r="CE3">
            <v>16</v>
          </cell>
          <cell r="CF3">
            <v>73100</v>
          </cell>
          <cell r="CG3">
            <v>0</v>
          </cell>
          <cell r="CH3">
            <v>0</v>
          </cell>
          <cell r="CI3">
            <v>1434</v>
          </cell>
          <cell r="CJ3">
            <v>2289330</v>
          </cell>
          <cell r="CK3">
            <v>51</v>
          </cell>
          <cell r="CL3">
            <v>214290</v>
          </cell>
          <cell r="CM3">
            <v>0</v>
          </cell>
          <cell r="CN3">
            <v>0</v>
          </cell>
          <cell r="CO3">
            <v>732</v>
          </cell>
          <cell r="CP3">
            <v>31469640</v>
          </cell>
          <cell r="CQ3">
            <v>783</v>
          </cell>
          <cell r="CR3">
            <v>31683930</v>
          </cell>
          <cell r="CS3">
            <v>249</v>
          </cell>
          <cell r="CT3">
            <v>6466200</v>
          </cell>
          <cell r="CU3">
            <v>30</v>
          </cell>
          <cell r="CV3">
            <v>1103500</v>
          </cell>
          <cell r="CW3">
            <v>279</v>
          </cell>
          <cell r="CX3">
            <v>7569700</v>
          </cell>
          <cell r="CY3">
            <v>2496</v>
          </cell>
          <cell r="CZ3">
            <v>41542960</v>
          </cell>
          <cell r="DA3">
            <v>2064683</v>
          </cell>
          <cell r="DB3">
            <v>357013270</v>
          </cell>
          <cell r="DC3">
            <v>156345</v>
          </cell>
          <cell r="DD3">
            <v>217101770</v>
          </cell>
          <cell r="DE3">
            <v>19054</v>
          </cell>
          <cell r="DF3">
            <v>59443620</v>
          </cell>
          <cell r="DG3">
            <v>2240082</v>
          </cell>
          <cell r="DH3">
            <v>633558660</v>
          </cell>
          <cell r="DI3">
            <v>575121620</v>
          </cell>
          <cell r="DJ3">
            <v>966752</v>
          </cell>
          <cell r="DK3">
            <v>168280980</v>
          </cell>
          <cell r="DL3">
            <v>50339</v>
          </cell>
          <cell r="DM3">
            <v>59639060</v>
          </cell>
          <cell r="DN3">
            <v>3650</v>
          </cell>
          <cell r="DO3">
            <v>12253990</v>
          </cell>
          <cell r="DP3">
            <v>1020741</v>
          </cell>
          <cell r="DQ3">
            <v>240174030</v>
          </cell>
          <cell r="DR3">
            <v>3401566</v>
          </cell>
          <cell r="DS3">
            <v>134532</v>
          </cell>
          <cell r="DT3">
            <v>35834</v>
          </cell>
          <cell r="DU3">
            <v>3571932</v>
          </cell>
          <cell r="DV3">
            <v>51658</v>
          </cell>
          <cell r="DW3">
            <v>63091</v>
          </cell>
          <cell r="DX3">
            <v>2467</v>
          </cell>
          <cell r="DY3">
            <v>2362</v>
          </cell>
          <cell r="DZ3">
            <v>2386</v>
          </cell>
          <cell r="EA3">
            <v>10024</v>
          </cell>
          <cell r="EB3">
            <v>1020</v>
          </cell>
          <cell r="EC3">
            <v>13430</v>
          </cell>
          <cell r="ED3">
            <v>45333</v>
          </cell>
          <cell r="EE3">
            <v>8843</v>
          </cell>
          <cell r="EF3">
            <v>503</v>
          </cell>
          <cell r="EG3">
            <v>54679</v>
          </cell>
          <cell r="EH3">
            <v>140</v>
          </cell>
          <cell r="EI3">
            <v>378</v>
          </cell>
          <cell r="EJ3">
            <v>3</v>
          </cell>
          <cell r="EK3">
            <v>521</v>
          </cell>
          <cell r="EL3">
            <v>47859</v>
          </cell>
          <cell r="EM3">
            <v>19245</v>
          </cell>
          <cell r="EN3">
            <v>1526</v>
          </cell>
          <cell r="EO3">
            <v>68630</v>
          </cell>
          <cell r="EP3">
            <v>0</v>
          </cell>
          <cell r="EQ3">
            <v>0</v>
          </cell>
          <cell r="ER3">
            <v>0</v>
          </cell>
          <cell r="ES3">
            <v>0</v>
          </cell>
          <cell r="ET3">
            <v>35756</v>
          </cell>
        </row>
        <row r="4">
          <cell r="A4" t="str">
            <v>0110</v>
          </cell>
          <cell r="B4" t="str">
            <v>3053014</v>
          </cell>
          <cell r="C4">
            <v>3</v>
          </cell>
          <cell r="D4" t="str">
            <v>대전유성</v>
          </cell>
          <cell r="E4">
            <v>33363</v>
          </cell>
          <cell r="F4">
            <v>14925010</v>
          </cell>
          <cell r="G4">
            <v>1585462</v>
          </cell>
          <cell r="H4">
            <v>296320500</v>
          </cell>
          <cell r="I4">
            <v>45</v>
          </cell>
          <cell r="J4">
            <v>1618870</v>
          </cell>
          <cell r="K4">
            <v>311245510</v>
          </cell>
          <cell r="L4">
            <v>79228</v>
          </cell>
          <cell r="M4">
            <v>124425860</v>
          </cell>
          <cell r="N4">
            <v>219807</v>
          </cell>
          <cell r="O4">
            <v>323068340</v>
          </cell>
          <cell r="P4">
            <v>8576</v>
          </cell>
          <cell r="Q4">
            <v>307611</v>
          </cell>
          <cell r="R4">
            <v>447494200</v>
          </cell>
          <cell r="S4">
            <v>108</v>
          </cell>
          <cell r="T4">
            <v>277220</v>
          </cell>
          <cell r="U4">
            <v>5264</v>
          </cell>
          <cell r="V4">
            <v>8555100</v>
          </cell>
          <cell r="W4">
            <v>15</v>
          </cell>
          <cell r="X4">
            <v>5387</v>
          </cell>
          <cell r="Y4">
            <v>8832320</v>
          </cell>
          <cell r="Z4">
            <v>20006</v>
          </cell>
          <cell r="AA4">
            <v>68374850</v>
          </cell>
          <cell r="AB4">
            <v>10150</v>
          </cell>
          <cell r="AC4">
            <v>27053090</v>
          </cell>
          <cell r="AD4">
            <v>282</v>
          </cell>
          <cell r="AE4">
            <v>30438</v>
          </cell>
          <cell r="AF4">
            <v>95427940</v>
          </cell>
          <cell r="AG4">
            <v>132705</v>
          </cell>
          <cell r="AH4">
            <v>208002940</v>
          </cell>
          <cell r="AI4">
            <v>1820683</v>
          </cell>
          <cell r="AJ4">
            <v>654997030</v>
          </cell>
          <cell r="AK4">
            <v>8918</v>
          </cell>
          <cell r="AL4">
            <v>1962306</v>
          </cell>
          <cell r="AM4">
            <v>862999970</v>
          </cell>
          <cell r="AN4">
            <v>28215</v>
          </cell>
          <cell r="AO4">
            <v>7363800</v>
          </cell>
          <cell r="AP4">
            <v>5801</v>
          </cell>
          <cell r="AQ4">
            <v>493080</v>
          </cell>
          <cell r="AR4">
            <v>264</v>
          </cell>
          <cell r="AS4">
            <v>17</v>
          </cell>
          <cell r="AT4">
            <v>15</v>
          </cell>
          <cell r="AU4">
            <v>0</v>
          </cell>
          <cell r="AV4">
            <v>53036</v>
          </cell>
          <cell r="AW4">
            <v>1890</v>
          </cell>
          <cell r="AX4">
            <v>24</v>
          </cell>
          <cell r="AY4">
            <v>0</v>
          </cell>
          <cell r="AZ4">
            <v>4954</v>
          </cell>
          <cell r="BA4">
            <v>0</v>
          </cell>
          <cell r="BB4">
            <v>0</v>
          </cell>
          <cell r="BC4">
            <v>4309</v>
          </cell>
          <cell r="BD4">
            <v>4309000</v>
          </cell>
          <cell r="BE4">
            <v>0</v>
          </cell>
          <cell r="BF4">
            <v>507</v>
          </cell>
          <cell r="BG4">
            <v>0</v>
          </cell>
          <cell r="BH4">
            <v>0</v>
          </cell>
          <cell r="BI4">
            <v>16</v>
          </cell>
          <cell r="BJ4">
            <v>11898</v>
          </cell>
          <cell r="BK4">
            <v>36390530</v>
          </cell>
          <cell r="BL4">
            <v>1</v>
          </cell>
          <cell r="BM4">
            <v>0</v>
          </cell>
          <cell r="BN4">
            <v>0</v>
          </cell>
          <cell r="BO4">
            <v>579</v>
          </cell>
          <cell r="BP4">
            <v>579000</v>
          </cell>
          <cell r="BQ4">
            <v>0</v>
          </cell>
          <cell r="BR4">
            <v>0</v>
          </cell>
          <cell r="BS4">
            <v>113033</v>
          </cell>
          <cell r="BT4">
            <v>204559</v>
          </cell>
          <cell r="BU4">
            <v>0</v>
          </cell>
          <cell r="BV4">
            <v>11456</v>
          </cell>
          <cell r="BW4">
            <v>7</v>
          </cell>
          <cell r="BX4">
            <v>329055</v>
          </cell>
          <cell r="BY4">
            <v>4185</v>
          </cell>
          <cell r="BZ4">
            <v>4693460</v>
          </cell>
          <cell r="CA4">
            <v>329</v>
          </cell>
          <cell r="CB4">
            <v>115150</v>
          </cell>
          <cell r="CC4">
            <v>3510</v>
          </cell>
          <cell r="CD4">
            <v>4838250</v>
          </cell>
          <cell r="CE4">
            <v>51</v>
          </cell>
          <cell r="CF4">
            <v>404600</v>
          </cell>
          <cell r="CG4">
            <v>25</v>
          </cell>
          <cell r="CH4">
            <v>10000</v>
          </cell>
          <cell r="CI4">
            <v>8100</v>
          </cell>
          <cell r="CJ4">
            <v>10061460</v>
          </cell>
          <cell r="CK4">
            <v>570</v>
          </cell>
          <cell r="CL4">
            <v>2055260</v>
          </cell>
          <cell r="CM4">
            <v>0</v>
          </cell>
          <cell r="CN4">
            <v>0</v>
          </cell>
          <cell r="CO4">
            <v>1766</v>
          </cell>
          <cell r="CP4">
            <v>64281150</v>
          </cell>
          <cell r="CQ4">
            <v>2336</v>
          </cell>
          <cell r="CR4">
            <v>66336410</v>
          </cell>
          <cell r="CS4">
            <v>888</v>
          </cell>
          <cell r="CT4">
            <v>24927600</v>
          </cell>
          <cell r="CU4">
            <v>344</v>
          </cell>
          <cell r="CV4">
            <v>11696000</v>
          </cell>
          <cell r="CW4">
            <v>1232</v>
          </cell>
          <cell r="CX4">
            <v>36623600</v>
          </cell>
          <cell r="CY4">
            <v>11668</v>
          </cell>
          <cell r="CZ4">
            <v>113021470</v>
          </cell>
          <cell r="DA4">
            <v>1626970</v>
          </cell>
          <cell r="DB4">
            <v>321306970</v>
          </cell>
          <cell r="DC4">
            <v>309947</v>
          </cell>
          <cell r="DD4">
            <v>513830610</v>
          </cell>
          <cell r="DE4">
            <v>37057</v>
          </cell>
          <cell r="DF4">
            <v>140883860</v>
          </cell>
          <cell r="DG4">
            <v>1973974</v>
          </cell>
          <cell r="DH4">
            <v>976021440</v>
          </cell>
          <cell r="DI4">
            <v>941521440</v>
          </cell>
          <cell r="DJ4">
            <v>1199997</v>
          </cell>
          <cell r="DK4">
            <v>249788700</v>
          </cell>
          <cell r="DL4">
            <v>133142</v>
          </cell>
          <cell r="DM4">
            <v>221774630</v>
          </cell>
          <cell r="DN4">
            <v>6400</v>
          </cell>
          <cell r="DO4">
            <v>36008090</v>
          </cell>
          <cell r="DP4">
            <v>1339539</v>
          </cell>
          <cell r="DQ4">
            <v>507571420</v>
          </cell>
          <cell r="DR4">
            <v>6833907</v>
          </cell>
          <cell r="DS4">
            <v>271341</v>
          </cell>
          <cell r="DT4">
            <v>48813</v>
          </cell>
          <cell r="DU4">
            <v>7154061</v>
          </cell>
          <cell r="DV4">
            <v>531606</v>
          </cell>
          <cell r="DW4">
            <v>945742</v>
          </cell>
          <cell r="DX4">
            <v>39630</v>
          </cell>
          <cell r="DY4">
            <v>7004</v>
          </cell>
          <cell r="DZ4">
            <v>947</v>
          </cell>
          <cell r="EA4">
            <v>99768</v>
          </cell>
          <cell r="EB4">
            <v>11105</v>
          </cell>
          <cell r="EC4">
            <v>111820</v>
          </cell>
          <cell r="ED4">
            <v>40349</v>
          </cell>
          <cell r="EE4">
            <v>14955</v>
          </cell>
          <cell r="EF4">
            <v>11468</v>
          </cell>
          <cell r="EG4">
            <v>66772</v>
          </cell>
          <cell r="EH4">
            <v>728</v>
          </cell>
          <cell r="EI4">
            <v>1060</v>
          </cell>
          <cell r="EJ4">
            <v>0</v>
          </cell>
          <cell r="EK4">
            <v>1788</v>
          </cell>
          <cell r="EL4">
            <v>42024</v>
          </cell>
          <cell r="EM4">
            <v>115783</v>
          </cell>
          <cell r="EN4">
            <v>22573</v>
          </cell>
          <cell r="EO4">
            <v>180380</v>
          </cell>
          <cell r="EP4">
            <v>0</v>
          </cell>
          <cell r="EQ4">
            <v>0</v>
          </cell>
          <cell r="ER4">
            <v>0</v>
          </cell>
          <cell r="ES4">
            <v>0</v>
          </cell>
          <cell r="ET4">
            <v>18878</v>
          </cell>
        </row>
        <row r="5">
          <cell r="A5" t="str">
            <v>0110</v>
          </cell>
          <cell r="B5" t="str">
            <v>3062204</v>
          </cell>
          <cell r="C5">
            <v>4</v>
          </cell>
          <cell r="D5" t="str">
            <v>대전대덕</v>
          </cell>
          <cell r="E5">
            <v>18562</v>
          </cell>
          <cell r="F5">
            <v>6540120</v>
          </cell>
          <cell r="G5">
            <v>807295</v>
          </cell>
          <cell r="H5">
            <v>137128530</v>
          </cell>
          <cell r="I5">
            <v>10</v>
          </cell>
          <cell r="J5">
            <v>825867</v>
          </cell>
          <cell r="K5">
            <v>143668650</v>
          </cell>
          <cell r="L5">
            <v>35284</v>
          </cell>
          <cell r="M5">
            <v>54526790</v>
          </cell>
          <cell r="N5">
            <v>32960</v>
          </cell>
          <cell r="O5">
            <v>42041070</v>
          </cell>
          <cell r="P5">
            <v>760</v>
          </cell>
          <cell r="Q5">
            <v>69004</v>
          </cell>
          <cell r="R5">
            <v>96567860</v>
          </cell>
          <cell r="S5">
            <v>5</v>
          </cell>
          <cell r="T5">
            <v>13000</v>
          </cell>
          <cell r="U5">
            <v>405</v>
          </cell>
          <cell r="V5">
            <v>609500</v>
          </cell>
          <cell r="W5">
            <v>0</v>
          </cell>
          <cell r="X5">
            <v>410</v>
          </cell>
          <cell r="Y5">
            <v>622500</v>
          </cell>
          <cell r="Z5">
            <v>10729</v>
          </cell>
          <cell r="AA5">
            <v>27361670</v>
          </cell>
          <cell r="AB5">
            <v>2405</v>
          </cell>
          <cell r="AC5">
            <v>6371000</v>
          </cell>
          <cell r="AD5">
            <v>6</v>
          </cell>
          <cell r="AE5">
            <v>13140</v>
          </cell>
          <cell r="AF5">
            <v>33732670</v>
          </cell>
          <cell r="AG5">
            <v>64580</v>
          </cell>
          <cell r="AH5">
            <v>88441580</v>
          </cell>
          <cell r="AI5">
            <v>843065</v>
          </cell>
          <cell r="AJ5">
            <v>186150100</v>
          </cell>
          <cell r="AK5">
            <v>776</v>
          </cell>
          <cell r="AL5">
            <v>908421</v>
          </cell>
          <cell r="AM5">
            <v>274591680</v>
          </cell>
          <cell r="AN5">
            <v>26922</v>
          </cell>
          <cell r="AO5">
            <v>6726610</v>
          </cell>
          <cell r="AP5">
            <v>108</v>
          </cell>
          <cell r="AQ5">
            <v>9180</v>
          </cell>
          <cell r="AR5">
            <v>180</v>
          </cell>
          <cell r="AS5">
            <v>5</v>
          </cell>
          <cell r="AT5">
            <v>5</v>
          </cell>
          <cell r="AU5">
            <v>0</v>
          </cell>
          <cell r="AV5">
            <v>33</v>
          </cell>
          <cell r="AW5">
            <v>1572</v>
          </cell>
          <cell r="AX5">
            <v>106</v>
          </cell>
          <cell r="AY5">
            <v>0</v>
          </cell>
          <cell r="AZ5">
            <v>1357</v>
          </cell>
          <cell r="BA5">
            <v>0</v>
          </cell>
          <cell r="BB5">
            <v>0</v>
          </cell>
          <cell r="BC5">
            <v>1189</v>
          </cell>
          <cell r="BD5">
            <v>1189000</v>
          </cell>
          <cell r="BE5">
            <v>0</v>
          </cell>
          <cell r="BF5">
            <v>94</v>
          </cell>
          <cell r="BG5">
            <v>0</v>
          </cell>
          <cell r="BH5">
            <v>0</v>
          </cell>
          <cell r="BI5">
            <v>5</v>
          </cell>
          <cell r="BJ5">
            <v>8389</v>
          </cell>
          <cell r="BK5">
            <v>18618140</v>
          </cell>
          <cell r="BL5">
            <v>1</v>
          </cell>
          <cell r="BM5">
            <v>0</v>
          </cell>
          <cell r="BN5">
            <v>0</v>
          </cell>
          <cell r="BO5">
            <v>110</v>
          </cell>
          <cell r="BP5">
            <v>110000</v>
          </cell>
          <cell r="BQ5">
            <v>0</v>
          </cell>
          <cell r="BR5">
            <v>0</v>
          </cell>
          <cell r="BS5">
            <v>13223</v>
          </cell>
          <cell r="BT5">
            <v>302032</v>
          </cell>
          <cell r="BU5">
            <v>0</v>
          </cell>
          <cell r="BV5">
            <v>2021</v>
          </cell>
          <cell r="BW5">
            <v>0</v>
          </cell>
          <cell r="BX5">
            <v>317276</v>
          </cell>
          <cell r="BY5">
            <v>1397</v>
          </cell>
          <cell r="BZ5">
            <v>3606500</v>
          </cell>
          <cell r="CA5">
            <v>172</v>
          </cell>
          <cell r="CB5">
            <v>60200</v>
          </cell>
          <cell r="CC5">
            <v>69</v>
          </cell>
          <cell r="CD5">
            <v>76330</v>
          </cell>
          <cell r="CE5">
            <v>2</v>
          </cell>
          <cell r="CF5">
            <v>5200</v>
          </cell>
          <cell r="CG5">
            <v>0</v>
          </cell>
          <cell r="CH5">
            <v>0</v>
          </cell>
          <cell r="CI5">
            <v>1640</v>
          </cell>
          <cell r="CJ5">
            <v>3748230</v>
          </cell>
          <cell r="CK5">
            <v>108</v>
          </cell>
          <cell r="CL5">
            <v>356750</v>
          </cell>
          <cell r="CM5">
            <v>0</v>
          </cell>
          <cell r="CN5">
            <v>0</v>
          </cell>
          <cell r="CO5">
            <v>475</v>
          </cell>
          <cell r="CP5">
            <v>17568900</v>
          </cell>
          <cell r="CQ5">
            <v>583</v>
          </cell>
          <cell r="CR5">
            <v>17925650</v>
          </cell>
          <cell r="CS5">
            <v>232</v>
          </cell>
          <cell r="CT5">
            <v>6393300</v>
          </cell>
          <cell r="CU5">
            <v>12</v>
          </cell>
          <cell r="CV5">
            <v>441400</v>
          </cell>
          <cell r="CW5">
            <v>244</v>
          </cell>
          <cell r="CX5">
            <v>6834700</v>
          </cell>
          <cell r="CY5">
            <v>2467</v>
          </cell>
          <cell r="CZ5">
            <v>28508580</v>
          </cell>
          <cell r="DA5">
            <v>827507</v>
          </cell>
          <cell r="DB5">
            <v>147416880</v>
          </cell>
          <cell r="DC5">
            <v>69587</v>
          </cell>
          <cell r="DD5">
            <v>114493510</v>
          </cell>
          <cell r="DE5">
            <v>13794</v>
          </cell>
          <cell r="DF5">
            <v>41189870</v>
          </cell>
          <cell r="DG5">
            <v>910888</v>
          </cell>
          <cell r="DH5">
            <v>303100260</v>
          </cell>
          <cell r="DI5">
            <v>289476800</v>
          </cell>
          <cell r="DJ5">
            <v>502338</v>
          </cell>
          <cell r="DK5">
            <v>81371140</v>
          </cell>
          <cell r="DL5">
            <v>9114</v>
          </cell>
          <cell r="DM5">
            <v>19374470</v>
          </cell>
          <cell r="DN5">
            <v>3389</v>
          </cell>
          <cell r="DO5">
            <v>6309000</v>
          </cell>
          <cell r="DP5">
            <v>514841</v>
          </cell>
          <cell r="DQ5">
            <v>107054610</v>
          </cell>
          <cell r="DR5">
            <v>2528000</v>
          </cell>
          <cell r="DS5">
            <v>94732</v>
          </cell>
          <cell r="DT5">
            <v>12595</v>
          </cell>
          <cell r="DU5">
            <v>2635327</v>
          </cell>
          <cell r="DV5">
            <v>2334</v>
          </cell>
          <cell r="DW5">
            <v>0</v>
          </cell>
          <cell r="DX5">
            <v>2354</v>
          </cell>
          <cell r="DY5">
            <v>0</v>
          </cell>
          <cell r="DZ5">
            <v>1773</v>
          </cell>
          <cell r="EA5">
            <v>51</v>
          </cell>
          <cell r="EB5">
            <v>593</v>
          </cell>
          <cell r="EC5">
            <v>2417</v>
          </cell>
          <cell r="ED5">
            <v>30940</v>
          </cell>
          <cell r="EE5">
            <v>7903</v>
          </cell>
          <cell r="EF5">
            <v>127</v>
          </cell>
          <cell r="EG5">
            <v>38970</v>
          </cell>
          <cell r="EH5">
            <v>159</v>
          </cell>
          <cell r="EI5">
            <v>14</v>
          </cell>
          <cell r="EJ5">
            <v>0</v>
          </cell>
          <cell r="EK5">
            <v>173</v>
          </cell>
          <cell r="EL5">
            <v>32872</v>
          </cell>
          <cell r="EM5">
            <v>7968</v>
          </cell>
          <cell r="EN5">
            <v>720</v>
          </cell>
          <cell r="EO5">
            <v>41560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13775</v>
          </cell>
        </row>
        <row r="6">
          <cell r="A6" t="str">
            <v>0110</v>
          </cell>
          <cell r="B6" t="str">
            <v>3128005</v>
          </cell>
          <cell r="C6">
            <v>13</v>
          </cell>
          <cell r="D6" t="str">
            <v>금산우체국</v>
          </cell>
          <cell r="E6">
            <v>4455</v>
          </cell>
          <cell r="F6">
            <v>1596420</v>
          </cell>
          <cell r="G6">
            <v>261243</v>
          </cell>
          <cell r="H6">
            <v>49256610</v>
          </cell>
          <cell r="I6">
            <v>305</v>
          </cell>
          <cell r="J6">
            <v>266003</v>
          </cell>
          <cell r="K6">
            <v>50853030</v>
          </cell>
          <cell r="L6">
            <v>4659</v>
          </cell>
          <cell r="M6">
            <v>9570110</v>
          </cell>
          <cell r="N6">
            <v>10186</v>
          </cell>
          <cell r="O6">
            <v>11995410</v>
          </cell>
          <cell r="P6">
            <v>782</v>
          </cell>
          <cell r="Q6">
            <v>15627</v>
          </cell>
          <cell r="R6">
            <v>21565520</v>
          </cell>
          <cell r="S6">
            <v>0</v>
          </cell>
          <cell r="T6">
            <v>0</v>
          </cell>
          <cell r="U6">
            <v>2120</v>
          </cell>
          <cell r="V6">
            <v>3180000</v>
          </cell>
          <cell r="W6">
            <v>1</v>
          </cell>
          <cell r="X6">
            <v>2121</v>
          </cell>
          <cell r="Y6">
            <v>3180000</v>
          </cell>
          <cell r="Z6">
            <v>3837</v>
          </cell>
          <cell r="AA6">
            <v>14600170</v>
          </cell>
          <cell r="AB6">
            <v>3660</v>
          </cell>
          <cell r="AC6">
            <v>9694650</v>
          </cell>
          <cell r="AD6">
            <v>10</v>
          </cell>
          <cell r="AE6">
            <v>7507</v>
          </cell>
          <cell r="AF6">
            <v>24294820</v>
          </cell>
          <cell r="AG6">
            <v>12951</v>
          </cell>
          <cell r="AH6">
            <v>25766700</v>
          </cell>
          <cell r="AI6">
            <v>277209</v>
          </cell>
          <cell r="AJ6">
            <v>74126670</v>
          </cell>
          <cell r="AK6">
            <v>1098</v>
          </cell>
          <cell r="AL6">
            <v>291258</v>
          </cell>
          <cell r="AM6">
            <v>99893370</v>
          </cell>
          <cell r="AN6">
            <v>1701</v>
          </cell>
          <cell r="AO6">
            <v>445780</v>
          </cell>
          <cell r="AP6">
            <v>37</v>
          </cell>
          <cell r="AQ6">
            <v>3140</v>
          </cell>
          <cell r="AR6">
            <v>340</v>
          </cell>
          <cell r="AS6">
            <v>2</v>
          </cell>
          <cell r="AT6">
            <v>4</v>
          </cell>
          <cell r="AU6">
            <v>0</v>
          </cell>
          <cell r="AV6">
            <v>428</v>
          </cell>
          <cell r="AW6">
            <v>125</v>
          </cell>
          <cell r="AX6">
            <v>215</v>
          </cell>
          <cell r="AY6">
            <v>0</v>
          </cell>
          <cell r="AZ6">
            <v>339</v>
          </cell>
          <cell r="BA6">
            <v>0</v>
          </cell>
          <cell r="BB6">
            <v>0</v>
          </cell>
          <cell r="BC6">
            <v>17</v>
          </cell>
          <cell r="BD6">
            <v>17000</v>
          </cell>
          <cell r="BE6">
            <v>0</v>
          </cell>
          <cell r="BF6">
            <v>6</v>
          </cell>
          <cell r="BG6">
            <v>0</v>
          </cell>
          <cell r="BH6">
            <v>0</v>
          </cell>
          <cell r="BI6">
            <v>0</v>
          </cell>
          <cell r="BJ6">
            <v>2388</v>
          </cell>
          <cell r="BK6">
            <v>8767000</v>
          </cell>
          <cell r="BL6">
            <v>17</v>
          </cell>
          <cell r="BM6">
            <v>0</v>
          </cell>
          <cell r="BN6">
            <v>0</v>
          </cell>
          <cell r="BO6">
            <v>2</v>
          </cell>
          <cell r="BP6">
            <v>2000</v>
          </cell>
          <cell r="BQ6">
            <v>0</v>
          </cell>
          <cell r="BR6">
            <v>0</v>
          </cell>
          <cell r="BS6">
            <v>11546</v>
          </cell>
          <cell r="BT6">
            <v>12257</v>
          </cell>
          <cell r="BU6">
            <v>0</v>
          </cell>
          <cell r="BV6">
            <v>0</v>
          </cell>
          <cell r="BW6">
            <v>0</v>
          </cell>
          <cell r="BX6">
            <v>23803</v>
          </cell>
          <cell r="BY6">
            <v>312</v>
          </cell>
          <cell r="BZ6">
            <v>157260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16</v>
          </cell>
          <cell r="CF6">
            <v>44000</v>
          </cell>
          <cell r="CG6">
            <v>1</v>
          </cell>
          <cell r="CH6">
            <v>400</v>
          </cell>
          <cell r="CI6">
            <v>329</v>
          </cell>
          <cell r="CJ6">
            <v>201660</v>
          </cell>
          <cell r="CK6">
            <v>11</v>
          </cell>
          <cell r="CL6">
            <v>76900</v>
          </cell>
          <cell r="CM6">
            <v>0</v>
          </cell>
          <cell r="CN6">
            <v>0</v>
          </cell>
          <cell r="CO6">
            <v>222</v>
          </cell>
          <cell r="CP6">
            <v>10083430</v>
          </cell>
          <cell r="CQ6">
            <v>233</v>
          </cell>
          <cell r="CR6">
            <v>10160330</v>
          </cell>
          <cell r="CS6">
            <v>81</v>
          </cell>
          <cell r="CT6">
            <v>2312300</v>
          </cell>
          <cell r="CU6">
            <v>0</v>
          </cell>
          <cell r="CV6">
            <v>0</v>
          </cell>
          <cell r="CW6">
            <v>81</v>
          </cell>
          <cell r="CX6">
            <v>2312300</v>
          </cell>
          <cell r="CY6">
            <v>643</v>
          </cell>
          <cell r="CZ6">
            <v>12674290</v>
          </cell>
          <cell r="DA6">
            <v>266332</v>
          </cell>
          <cell r="DB6">
            <v>51054690</v>
          </cell>
          <cell r="DC6">
            <v>15860</v>
          </cell>
          <cell r="DD6">
            <v>31725850</v>
          </cell>
          <cell r="DE6">
            <v>9709</v>
          </cell>
          <cell r="DF6">
            <v>29787120</v>
          </cell>
          <cell r="DG6">
            <v>291901</v>
          </cell>
          <cell r="DH6">
            <v>112567660</v>
          </cell>
          <cell r="DI6">
            <v>103660700</v>
          </cell>
          <cell r="DJ6">
            <v>107643</v>
          </cell>
          <cell r="DK6">
            <v>22628450</v>
          </cell>
          <cell r="DL6">
            <v>5173</v>
          </cell>
          <cell r="DM6">
            <v>10408260</v>
          </cell>
          <cell r="DN6">
            <v>282</v>
          </cell>
          <cell r="DO6">
            <v>915800</v>
          </cell>
          <cell r="DP6">
            <v>113098</v>
          </cell>
          <cell r="DQ6">
            <v>33952510</v>
          </cell>
          <cell r="DR6">
            <v>584103</v>
          </cell>
          <cell r="DS6">
            <v>27045</v>
          </cell>
          <cell r="DT6">
            <v>3781</v>
          </cell>
          <cell r="DU6">
            <v>614929</v>
          </cell>
          <cell r="DV6">
            <v>1323</v>
          </cell>
          <cell r="DW6">
            <v>612432</v>
          </cell>
          <cell r="DX6">
            <v>943</v>
          </cell>
          <cell r="DY6">
            <v>231</v>
          </cell>
          <cell r="DZ6">
            <v>1223</v>
          </cell>
          <cell r="EA6">
            <v>3461</v>
          </cell>
          <cell r="EB6">
            <v>142</v>
          </cell>
          <cell r="EC6">
            <v>4826</v>
          </cell>
          <cell r="ED6">
            <v>2235</v>
          </cell>
          <cell r="EE6">
            <v>2201</v>
          </cell>
          <cell r="EF6">
            <v>13</v>
          </cell>
          <cell r="EG6">
            <v>4449</v>
          </cell>
          <cell r="EH6">
            <v>39</v>
          </cell>
          <cell r="EI6">
            <v>107</v>
          </cell>
          <cell r="EJ6">
            <v>1</v>
          </cell>
          <cell r="EK6">
            <v>147</v>
          </cell>
          <cell r="EL6">
            <v>3497</v>
          </cell>
          <cell r="EM6">
            <v>5769</v>
          </cell>
          <cell r="EN6">
            <v>156</v>
          </cell>
          <cell r="EO6">
            <v>9422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3891</v>
          </cell>
        </row>
        <row r="7">
          <cell r="A7" t="str">
            <v>0110</v>
          </cell>
          <cell r="B7" t="str">
            <v>3141004</v>
          </cell>
          <cell r="C7">
            <v>6</v>
          </cell>
          <cell r="D7" t="str">
            <v>공주우체국</v>
          </cell>
          <cell r="E7">
            <v>4914</v>
          </cell>
          <cell r="F7">
            <v>5420740</v>
          </cell>
          <cell r="G7">
            <v>419896</v>
          </cell>
          <cell r="H7">
            <v>74369980</v>
          </cell>
          <cell r="I7">
            <v>912</v>
          </cell>
          <cell r="J7">
            <v>425722</v>
          </cell>
          <cell r="K7">
            <v>79790720</v>
          </cell>
          <cell r="L7">
            <v>17281</v>
          </cell>
          <cell r="M7">
            <v>19975990</v>
          </cell>
          <cell r="N7">
            <v>56602</v>
          </cell>
          <cell r="O7">
            <v>66373050</v>
          </cell>
          <cell r="P7">
            <v>5941</v>
          </cell>
          <cell r="Q7">
            <v>79824</v>
          </cell>
          <cell r="R7">
            <v>86349040</v>
          </cell>
          <cell r="S7">
            <v>958</v>
          </cell>
          <cell r="T7">
            <v>2395000</v>
          </cell>
          <cell r="U7">
            <v>2465</v>
          </cell>
          <cell r="V7">
            <v>3697500</v>
          </cell>
          <cell r="W7">
            <v>168</v>
          </cell>
          <cell r="X7">
            <v>3591</v>
          </cell>
          <cell r="Y7">
            <v>6092500</v>
          </cell>
          <cell r="Z7">
            <v>6523</v>
          </cell>
          <cell r="AA7">
            <v>24727790</v>
          </cell>
          <cell r="AB7">
            <v>2246</v>
          </cell>
          <cell r="AC7">
            <v>6182500</v>
          </cell>
          <cell r="AD7">
            <v>10</v>
          </cell>
          <cell r="AE7">
            <v>8779</v>
          </cell>
          <cell r="AF7">
            <v>30910290</v>
          </cell>
          <cell r="AG7">
            <v>29676</v>
          </cell>
          <cell r="AH7">
            <v>52519520</v>
          </cell>
          <cell r="AI7">
            <v>481209</v>
          </cell>
          <cell r="AJ7">
            <v>150623030</v>
          </cell>
          <cell r="AK7">
            <v>7031</v>
          </cell>
          <cell r="AL7">
            <v>517916</v>
          </cell>
          <cell r="AM7">
            <v>203142550</v>
          </cell>
          <cell r="AN7">
            <v>0</v>
          </cell>
          <cell r="AO7">
            <v>0</v>
          </cell>
          <cell r="AP7">
            <v>2475</v>
          </cell>
          <cell r="AQ7">
            <v>210370</v>
          </cell>
          <cell r="AR7">
            <v>162</v>
          </cell>
          <cell r="AS7">
            <v>4</v>
          </cell>
          <cell r="AT7">
            <v>0</v>
          </cell>
          <cell r="AU7">
            <v>0</v>
          </cell>
          <cell r="AV7">
            <v>3691</v>
          </cell>
          <cell r="AW7">
            <v>260</v>
          </cell>
          <cell r="AX7">
            <v>85</v>
          </cell>
          <cell r="AY7">
            <v>0</v>
          </cell>
          <cell r="AZ7">
            <v>668</v>
          </cell>
          <cell r="BA7">
            <v>0</v>
          </cell>
          <cell r="BB7">
            <v>0</v>
          </cell>
          <cell r="BC7">
            <v>222</v>
          </cell>
          <cell r="BD7">
            <v>222000</v>
          </cell>
          <cell r="BE7">
            <v>0</v>
          </cell>
          <cell r="BF7">
            <v>58</v>
          </cell>
          <cell r="BG7">
            <v>0</v>
          </cell>
          <cell r="BH7">
            <v>0</v>
          </cell>
          <cell r="BI7">
            <v>1</v>
          </cell>
          <cell r="BJ7">
            <v>4823</v>
          </cell>
          <cell r="BK7">
            <v>18225510</v>
          </cell>
          <cell r="BL7">
            <v>3</v>
          </cell>
          <cell r="BM7">
            <v>0</v>
          </cell>
          <cell r="BN7">
            <v>0</v>
          </cell>
          <cell r="BO7">
            <v>26</v>
          </cell>
          <cell r="BP7">
            <v>26000</v>
          </cell>
          <cell r="BQ7">
            <v>0</v>
          </cell>
          <cell r="BR7">
            <v>3</v>
          </cell>
          <cell r="BS7">
            <v>84953</v>
          </cell>
          <cell r="BT7">
            <v>38133</v>
          </cell>
          <cell r="BU7">
            <v>0</v>
          </cell>
          <cell r="BV7">
            <v>3103</v>
          </cell>
          <cell r="BW7">
            <v>0</v>
          </cell>
          <cell r="BX7">
            <v>126189</v>
          </cell>
          <cell r="BY7">
            <v>311</v>
          </cell>
          <cell r="BZ7">
            <v>229480</v>
          </cell>
          <cell r="CA7">
            <v>6</v>
          </cell>
          <cell r="CB7">
            <v>2100</v>
          </cell>
          <cell r="CC7">
            <v>2</v>
          </cell>
          <cell r="CD7">
            <v>1200</v>
          </cell>
          <cell r="CE7">
            <v>4</v>
          </cell>
          <cell r="CF7">
            <v>41600</v>
          </cell>
          <cell r="CG7">
            <v>5</v>
          </cell>
          <cell r="CH7">
            <v>2000</v>
          </cell>
          <cell r="CI7">
            <v>328</v>
          </cell>
          <cell r="CJ7">
            <v>276380</v>
          </cell>
          <cell r="CK7">
            <v>14</v>
          </cell>
          <cell r="CL7">
            <v>68410</v>
          </cell>
          <cell r="CM7">
            <v>0</v>
          </cell>
          <cell r="CN7">
            <v>0</v>
          </cell>
          <cell r="CO7">
            <v>231</v>
          </cell>
          <cell r="CP7">
            <v>8768300</v>
          </cell>
          <cell r="CQ7">
            <v>245</v>
          </cell>
          <cell r="CR7">
            <v>8836710</v>
          </cell>
          <cell r="CS7">
            <v>97</v>
          </cell>
          <cell r="CT7">
            <v>2480300</v>
          </cell>
          <cell r="CU7">
            <v>6</v>
          </cell>
          <cell r="CV7">
            <v>242500</v>
          </cell>
          <cell r="CW7">
            <v>103</v>
          </cell>
          <cell r="CX7">
            <v>2722800</v>
          </cell>
          <cell r="CY7">
            <v>676</v>
          </cell>
          <cell r="CZ7">
            <v>11835890</v>
          </cell>
          <cell r="DA7">
            <v>426050</v>
          </cell>
          <cell r="DB7">
            <v>80067100</v>
          </cell>
          <cell r="DC7">
            <v>80069</v>
          </cell>
          <cell r="DD7">
            <v>95185750</v>
          </cell>
          <cell r="DE7">
            <v>12473</v>
          </cell>
          <cell r="DF7">
            <v>39725590</v>
          </cell>
          <cell r="DG7">
            <v>518592</v>
          </cell>
          <cell r="DH7">
            <v>214978440</v>
          </cell>
          <cell r="DI7">
            <v>197227970</v>
          </cell>
          <cell r="DJ7">
            <v>315444</v>
          </cell>
          <cell r="DK7">
            <v>56613200</v>
          </cell>
          <cell r="DL7">
            <v>41209</v>
          </cell>
          <cell r="DM7">
            <v>56820960</v>
          </cell>
          <cell r="DN7">
            <v>950</v>
          </cell>
          <cell r="DO7">
            <v>889000</v>
          </cell>
          <cell r="DP7">
            <v>357603</v>
          </cell>
          <cell r="DQ7">
            <v>114323160</v>
          </cell>
          <cell r="DR7">
            <v>1464659</v>
          </cell>
          <cell r="DS7">
            <v>71855</v>
          </cell>
          <cell r="DT7">
            <v>8716</v>
          </cell>
          <cell r="DU7">
            <v>1545230</v>
          </cell>
          <cell r="DV7">
            <v>25335</v>
          </cell>
          <cell r="DW7">
            <v>1509906</v>
          </cell>
          <cell r="DX7">
            <v>160</v>
          </cell>
          <cell r="DY7">
            <v>133</v>
          </cell>
          <cell r="DZ7">
            <v>2347</v>
          </cell>
          <cell r="EA7">
            <v>5988</v>
          </cell>
          <cell r="EB7">
            <v>268</v>
          </cell>
          <cell r="EC7">
            <v>8603</v>
          </cell>
          <cell r="ED7">
            <v>4563</v>
          </cell>
          <cell r="EE7">
            <v>1033</v>
          </cell>
          <cell r="EF7">
            <v>37</v>
          </cell>
          <cell r="EG7">
            <v>5633</v>
          </cell>
          <cell r="EH7">
            <v>111</v>
          </cell>
          <cell r="EI7">
            <v>52</v>
          </cell>
          <cell r="EJ7">
            <v>0</v>
          </cell>
          <cell r="EK7">
            <v>163</v>
          </cell>
          <cell r="EL7">
            <v>7021</v>
          </cell>
          <cell r="EM7">
            <v>7073</v>
          </cell>
          <cell r="EN7">
            <v>305</v>
          </cell>
          <cell r="EO7">
            <v>14399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10394</v>
          </cell>
        </row>
        <row r="8">
          <cell r="A8" t="str">
            <v>0110</v>
          </cell>
          <cell r="B8" t="str">
            <v>3201205</v>
          </cell>
          <cell r="C8">
            <v>17</v>
          </cell>
          <cell r="D8" t="str">
            <v>논산우체국</v>
          </cell>
          <cell r="E8">
            <v>56965</v>
          </cell>
          <cell r="F8">
            <v>19139800</v>
          </cell>
          <cell r="G8">
            <v>1044305</v>
          </cell>
          <cell r="H8">
            <v>187898260</v>
          </cell>
          <cell r="I8">
            <v>46065</v>
          </cell>
          <cell r="J8">
            <v>1147335</v>
          </cell>
          <cell r="K8">
            <v>207038060</v>
          </cell>
          <cell r="L8">
            <v>16920</v>
          </cell>
          <cell r="M8">
            <v>31208050</v>
          </cell>
          <cell r="N8">
            <v>38488</v>
          </cell>
          <cell r="O8">
            <v>49320730</v>
          </cell>
          <cell r="P8">
            <v>2921</v>
          </cell>
          <cell r="Q8">
            <v>58329</v>
          </cell>
          <cell r="R8">
            <v>80528780</v>
          </cell>
          <cell r="S8">
            <v>0</v>
          </cell>
          <cell r="T8">
            <v>0</v>
          </cell>
          <cell r="U8">
            <v>2848</v>
          </cell>
          <cell r="V8">
            <v>4030750</v>
          </cell>
          <cell r="W8">
            <v>0</v>
          </cell>
          <cell r="X8">
            <v>2848</v>
          </cell>
          <cell r="Y8">
            <v>4030750</v>
          </cell>
          <cell r="Z8">
            <v>5606</v>
          </cell>
          <cell r="AA8">
            <v>20889190</v>
          </cell>
          <cell r="AB8">
            <v>13604</v>
          </cell>
          <cell r="AC8">
            <v>30777420</v>
          </cell>
          <cell r="AD8">
            <v>189</v>
          </cell>
          <cell r="AE8">
            <v>19399</v>
          </cell>
          <cell r="AF8">
            <v>51666610</v>
          </cell>
          <cell r="AG8">
            <v>79491</v>
          </cell>
          <cell r="AH8">
            <v>71237040</v>
          </cell>
          <cell r="AI8">
            <v>1099245</v>
          </cell>
          <cell r="AJ8">
            <v>272027160</v>
          </cell>
          <cell r="AK8">
            <v>49175</v>
          </cell>
          <cell r="AL8">
            <v>1227911</v>
          </cell>
          <cell r="AM8">
            <v>343264200</v>
          </cell>
          <cell r="AN8">
            <v>7506</v>
          </cell>
          <cell r="AO8">
            <v>2112450</v>
          </cell>
          <cell r="AP8">
            <v>29918</v>
          </cell>
          <cell r="AQ8">
            <v>2753760</v>
          </cell>
          <cell r="AR8">
            <v>116</v>
          </cell>
          <cell r="AS8">
            <v>6</v>
          </cell>
          <cell r="AT8">
            <v>3</v>
          </cell>
          <cell r="AU8">
            <v>0</v>
          </cell>
          <cell r="AV8">
            <v>6282</v>
          </cell>
          <cell r="AW8">
            <v>216</v>
          </cell>
          <cell r="AX8">
            <v>573</v>
          </cell>
          <cell r="AY8">
            <v>0</v>
          </cell>
          <cell r="AZ8">
            <v>1057</v>
          </cell>
          <cell r="BA8">
            <v>2</v>
          </cell>
          <cell r="BB8">
            <v>0</v>
          </cell>
          <cell r="BC8">
            <v>138</v>
          </cell>
          <cell r="BD8">
            <v>138000</v>
          </cell>
          <cell r="BE8">
            <v>0</v>
          </cell>
          <cell r="BF8">
            <v>48</v>
          </cell>
          <cell r="BG8">
            <v>0</v>
          </cell>
          <cell r="BH8">
            <v>0</v>
          </cell>
          <cell r="BI8">
            <v>2</v>
          </cell>
          <cell r="BJ8">
            <v>3903</v>
          </cell>
          <cell r="BK8">
            <v>13558800</v>
          </cell>
          <cell r="BL8">
            <v>286</v>
          </cell>
          <cell r="BM8">
            <v>0</v>
          </cell>
          <cell r="BN8">
            <v>0</v>
          </cell>
          <cell r="BO8">
            <v>10</v>
          </cell>
          <cell r="BP8">
            <v>10000</v>
          </cell>
          <cell r="BQ8">
            <v>8824</v>
          </cell>
          <cell r="BR8">
            <v>1</v>
          </cell>
          <cell r="BS8">
            <v>59974</v>
          </cell>
          <cell r="BT8">
            <v>32064</v>
          </cell>
          <cell r="BU8">
            <v>0</v>
          </cell>
          <cell r="BV8">
            <v>0</v>
          </cell>
          <cell r="BW8">
            <v>8824</v>
          </cell>
          <cell r="BX8">
            <v>100862</v>
          </cell>
          <cell r="BY8">
            <v>609</v>
          </cell>
          <cell r="BZ8">
            <v>309050</v>
          </cell>
          <cell r="CA8">
            <v>21</v>
          </cell>
          <cell r="CB8">
            <v>7350</v>
          </cell>
          <cell r="CC8">
            <v>14</v>
          </cell>
          <cell r="CD8">
            <v>17650</v>
          </cell>
          <cell r="CE8">
            <v>5</v>
          </cell>
          <cell r="CF8">
            <v>21200</v>
          </cell>
          <cell r="CG8">
            <v>16</v>
          </cell>
          <cell r="CH8">
            <v>6400</v>
          </cell>
          <cell r="CI8">
            <v>665</v>
          </cell>
          <cell r="CJ8">
            <v>361650</v>
          </cell>
          <cell r="CK8">
            <v>48</v>
          </cell>
          <cell r="CL8">
            <v>110800</v>
          </cell>
          <cell r="CM8">
            <v>0</v>
          </cell>
          <cell r="CN8">
            <v>0</v>
          </cell>
          <cell r="CO8">
            <v>230</v>
          </cell>
          <cell r="CP8">
            <v>8718900</v>
          </cell>
          <cell r="CQ8">
            <v>278</v>
          </cell>
          <cell r="CR8">
            <v>8829700</v>
          </cell>
          <cell r="CS8">
            <v>129</v>
          </cell>
          <cell r="CT8">
            <v>3460200</v>
          </cell>
          <cell r="CU8">
            <v>13</v>
          </cell>
          <cell r="CV8">
            <v>412000</v>
          </cell>
          <cell r="CW8">
            <v>142</v>
          </cell>
          <cell r="CX8">
            <v>3872200</v>
          </cell>
          <cell r="CY8">
            <v>1085</v>
          </cell>
          <cell r="CZ8">
            <v>13063550</v>
          </cell>
          <cell r="DA8">
            <v>1148000</v>
          </cell>
          <cell r="DB8">
            <v>207399710</v>
          </cell>
          <cell r="DC8">
            <v>58607</v>
          </cell>
          <cell r="DD8">
            <v>89358480</v>
          </cell>
          <cell r="DE8">
            <v>22389</v>
          </cell>
          <cell r="DF8">
            <v>59569560</v>
          </cell>
          <cell r="DG8">
            <v>1228996</v>
          </cell>
          <cell r="DH8">
            <v>356327750</v>
          </cell>
          <cell r="DI8">
            <v>325088870</v>
          </cell>
          <cell r="DJ8">
            <v>317604</v>
          </cell>
          <cell r="DK8">
            <v>52700065</v>
          </cell>
          <cell r="DL8">
            <v>22692</v>
          </cell>
          <cell r="DM8">
            <v>37130770</v>
          </cell>
          <cell r="DN8">
            <v>11276</v>
          </cell>
          <cell r="DO8">
            <v>13031250</v>
          </cell>
          <cell r="DP8">
            <v>351572</v>
          </cell>
          <cell r="DQ8">
            <v>102862085</v>
          </cell>
          <cell r="DR8">
            <v>2194867</v>
          </cell>
          <cell r="DS8">
            <v>84700</v>
          </cell>
          <cell r="DT8">
            <v>23248</v>
          </cell>
          <cell r="DU8">
            <v>2302815</v>
          </cell>
          <cell r="DV8">
            <v>416597</v>
          </cell>
          <cell r="DW8">
            <v>1177350</v>
          </cell>
          <cell r="DX8">
            <v>1866</v>
          </cell>
          <cell r="DY8">
            <v>507</v>
          </cell>
          <cell r="DZ8">
            <v>9714</v>
          </cell>
          <cell r="EA8">
            <v>8425</v>
          </cell>
          <cell r="EB8">
            <v>388</v>
          </cell>
          <cell r="EC8">
            <v>18527</v>
          </cell>
          <cell r="ED8">
            <v>18519</v>
          </cell>
          <cell r="EE8">
            <v>4076</v>
          </cell>
          <cell r="EF8">
            <v>90</v>
          </cell>
          <cell r="EG8">
            <v>22685</v>
          </cell>
          <cell r="EH8">
            <v>418</v>
          </cell>
          <cell r="EI8">
            <v>7</v>
          </cell>
          <cell r="EJ8">
            <v>0</v>
          </cell>
          <cell r="EK8">
            <v>425</v>
          </cell>
          <cell r="EL8">
            <v>28651</v>
          </cell>
          <cell r="EM8">
            <v>12508</v>
          </cell>
          <cell r="EN8">
            <v>478</v>
          </cell>
          <cell r="EO8">
            <v>41637</v>
          </cell>
          <cell r="EP8">
            <v>0</v>
          </cell>
          <cell r="EQ8">
            <v>95000</v>
          </cell>
          <cell r="ER8">
            <v>0</v>
          </cell>
          <cell r="ES8">
            <v>95000</v>
          </cell>
          <cell r="ET8">
            <v>2985</v>
          </cell>
        </row>
        <row r="9">
          <cell r="A9" t="str">
            <v>0110</v>
          </cell>
          <cell r="B9" t="str">
            <v>3209103</v>
          </cell>
          <cell r="C9">
            <v>7</v>
          </cell>
          <cell r="D9" t="str">
            <v>대전우편</v>
          </cell>
          <cell r="E9">
            <v>0</v>
          </cell>
          <cell r="F9">
            <v>0</v>
          </cell>
          <cell r="G9">
            <v>9452034</v>
          </cell>
          <cell r="H9">
            <v>1364402990</v>
          </cell>
          <cell r="I9">
            <v>0</v>
          </cell>
          <cell r="J9">
            <v>9452034</v>
          </cell>
          <cell r="K9">
            <v>1364402990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9452034</v>
          </cell>
          <cell r="AJ9">
            <v>1364402990</v>
          </cell>
          <cell r="AK9">
            <v>0</v>
          </cell>
          <cell r="AL9">
            <v>9452034</v>
          </cell>
          <cell r="AM9">
            <v>1364402990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9452034</v>
          </cell>
          <cell r="BU9">
            <v>0</v>
          </cell>
          <cell r="BV9">
            <v>0</v>
          </cell>
          <cell r="BW9">
            <v>0</v>
          </cell>
          <cell r="BX9">
            <v>9452034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9452034</v>
          </cell>
          <cell r="DB9">
            <v>1364402990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9452034</v>
          </cell>
          <cell r="DH9">
            <v>1364402990</v>
          </cell>
          <cell r="DI9">
            <v>763910380</v>
          </cell>
          <cell r="DJ9">
            <v>9452034</v>
          </cell>
          <cell r="DK9">
            <v>1364402990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9452034</v>
          </cell>
          <cell r="DQ9">
            <v>1364402990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31737422</v>
          </cell>
          <cell r="EQ9">
            <v>1400829</v>
          </cell>
          <cell r="ER9">
            <v>286694</v>
          </cell>
          <cell r="ES9">
            <v>33424945</v>
          </cell>
          <cell r="ET9">
            <v>192248</v>
          </cell>
        </row>
        <row r="10">
          <cell r="A10" t="str">
            <v>0110</v>
          </cell>
          <cell r="B10" t="str">
            <v>3238005</v>
          </cell>
          <cell r="C10">
            <v>21</v>
          </cell>
          <cell r="D10" t="str">
            <v>부여우체국</v>
          </cell>
          <cell r="E10">
            <v>25640</v>
          </cell>
          <cell r="F10">
            <v>8779820</v>
          </cell>
          <cell r="G10">
            <v>331008</v>
          </cell>
          <cell r="H10">
            <v>55833630</v>
          </cell>
          <cell r="I10">
            <v>97</v>
          </cell>
          <cell r="J10">
            <v>356745</v>
          </cell>
          <cell r="K10">
            <v>64613450</v>
          </cell>
          <cell r="L10">
            <v>7654</v>
          </cell>
          <cell r="M10">
            <v>17610700</v>
          </cell>
          <cell r="N10">
            <v>11135</v>
          </cell>
          <cell r="O10">
            <v>13093660</v>
          </cell>
          <cell r="P10">
            <v>443</v>
          </cell>
          <cell r="Q10">
            <v>19232</v>
          </cell>
          <cell r="R10">
            <v>30704360</v>
          </cell>
          <cell r="S10">
            <v>34</v>
          </cell>
          <cell r="T10">
            <v>46500</v>
          </cell>
          <cell r="U10">
            <v>2014</v>
          </cell>
          <cell r="V10">
            <v>3388500</v>
          </cell>
          <cell r="W10">
            <v>0</v>
          </cell>
          <cell r="X10">
            <v>2048</v>
          </cell>
          <cell r="Y10">
            <v>3435000</v>
          </cell>
          <cell r="Z10">
            <v>3169</v>
          </cell>
          <cell r="AA10">
            <v>13843000</v>
          </cell>
          <cell r="AB10">
            <v>1144</v>
          </cell>
          <cell r="AC10">
            <v>2894500</v>
          </cell>
          <cell r="AD10">
            <v>3</v>
          </cell>
          <cell r="AE10">
            <v>4316</v>
          </cell>
          <cell r="AF10">
            <v>16737500</v>
          </cell>
          <cell r="AG10">
            <v>36497</v>
          </cell>
          <cell r="AH10">
            <v>40280020</v>
          </cell>
          <cell r="AI10">
            <v>345301</v>
          </cell>
          <cell r="AJ10">
            <v>75210290</v>
          </cell>
          <cell r="AK10">
            <v>543</v>
          </cell>
          <cell r="AL10">
            <v>382341</v>
          </cell>
          <cell r="AM10">
            <v>115490310</v>
          </cell>
          <cell r="AN10">
            <v>4363</v>
          </cell>
          <cell r="AO10">
            <v>1329770</v>
          </cell>
          <cell r="AP10">
            <v>0</v>
          </cell>
          <cell r="AQ10">
            <v>0</v>
          </cell>
          <cell r="AR10">
            <v>645</v>
          </cell>
          <cell r="AS10">
            <v>28</v>
          </cell>
          <cell r="AT10">
            <v>0</v>
          </cell>
          <cell r="AU10">
            <v>0</v>
          </cell>
          <cell r="AV10">
            <v>750</v>
          </cell>
          <cell r="AW10">
            <v>81</v>
          </cell>
          <cell r="AX10">
            <v>36</v>
          </cell>
          <cell r="AY10">
            <v>0</v>
          </cell>
          <cell r="AZ10">
            <v>412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8</v>
          </cell>
          <cell r="BG10">
            <v>0</v>
          </cell>
          <cell r="BH10">
            <v>0</v>
          </cell>
          <cell r="BI10">
            <v>0</v>
          </cell>
          <cell r="BJ10">
            <v>2716</v>
          </cell>
          <cell r="BK10">
            <v>9722500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73053</v>
          </cell>
          <cell r="BT10">
            <v>17957</v>
          </cell>
          <cell r="BU10">
            <v>0</v>
          </cell>
          <cell r="BV10">
            <v>0</v>
          </cell>
          <cell r="BW10">
            <v>0</v>
          </cell>
          <cell r="BX10">
            <v>91010</v>
          </cell>
          <cell r="BY10">
            <v>231</v>
          </cell>
          <cell r="BZ10">
            <v>114730</v>
          </cell>
          <cell r="CA10">
            <v>15</v>
          </cell>
          <cell r="CB10">
            <v>5250</v>
          </cell>
          <cell r="CC10">
            <v>0</v>
          </cell>
          <cell r="CD10">
            <v>0</v>
          </cell>
          <cell r="CE10">
            <v>63</v>
          </cell>
          <cell r="CF10">
            <v>68190</v>
          </cell>
          <cell r="CG10">
            <v>0</v>
          </cell>
          <cell r="CH10">
            <v>0</v>
          </cell>
          <cell r="CI10">
            <v>309</v>
          </cell>
          <cell r="CJ10">
            <v>188170</v>
          </cell>
          <cell r="CK10">
            <v>6</v>
          </cell>
          <cell r="CL10">
            <v>13010</v>
          </cell>
          <cell r="CM10">
            <v>0</v>
          </cell>
          <cell r="CN10">
            <v>0</v>
          </cell>
          <cell r="CO10">
            <v>91</v>
          </cell>
          <cell r="CP10">
            <v>4088900</v>
          </cell>
          <cell r="CQ10">
            <v>97</v>
          </cell>
          <cell r="CR10">
            <v>4101910</v>
          </cell>
          <cell r="CS10">
            <v>17</v>
          </cell>
          <cell r="CT10">
            <v>499300</v>
          </cell>
          <cell r="CU10">
            <v>0</v>
          </cell>
          <cell r="CV10">
            <v>0</v>
          </cell>
          <cell r="CW10">
            <v>17</v>
          </cell>
          <cell r="CX10">
            <v>499300</v>
          </cell>
          <cell r="CY10">
            <v>423</v>
          </cell>
          <cell r="CZ10">
            <v>4789380</v>
          </cell>
          <cell r="DA10">
            <v>357054</v>
          </cell>
          <cell r="DB10">
            <v>64801620</v>
          </cell>
          <cell r="DC10">
            <v>19329</v>
          </cell>
          <cell r="DD10">
            <v>34806270</v>
          </cell>
          <cell r="DE10">
            <v>6381</v>
          </cell>
          <cell r="DF10">
            <v>20671800</v>
          </cell>
          <cell r="DG10">
            <v>382764</v>
          </cell>
          <cell r="DH10">
            <v>120279690</v>
          </cell>
          <cell r="DI10">
            <v>106457390</v>
          </cell>
          <cell r="DJ10">
            <v>194632</v>
          </cell>
          <cell r="DK10">
            <v>30877240</v>
          </cell>
          <cell r="DL10">
            <v>5913</v>
          </cell>
          <cell r="DM10">
            <v>16299590</v>
          </cell>
          <cell r="DN10">
            <v>349</v>
          </cell>
          <cell r="DO10">
            <v>1060700</v>
          </cell>
          <cell r="DP10">
            <v>200894</v>
          </cell>
          <cell r="DQ10">
            <v>48237530</v>
          </cell>
          <cell r="DR10">
            <v>1412617</v>
          </cell>
          <cell r="DS10">
            <v>30230</v>
          </cell>
          <cell r="DT10">
            <v>8589</v>
          </cell>
          <cell r="DU10">
            <v>1451436</v>
          </cell>
          <cell r="DV10">
            <v>4916</v>
          </cell>
          <cell r="DW10">
            <v>1451378</v>
          </cell>
          <cell r="DX10">
            <v>446</v>
          </cell>
          <cell r="DY10">
            <v>219</v>
          </cell>
          <cell r="DZ10">
            <v>306</v>
          </cell>
          <cell r="EA10">
            <v>3913</v>
          </cell>
          <cell r="EB10">
            <v>225</v>
          </cell>
          <cell r="EC10">
            <v>4444</v>
          </cell>
          <cell r="ED10">
            <v>9932</v>
          </cell>
          <cell r="EE10">
            <v>1250</v>
          </cell>
          <cell r="EF10">
            <v>43</v>
          </cell>
          <cell r="EG10">
            <v>11225</v>
          </cell>
          <cell r="EH10">
            <v>50</v>
          </cell>
          <cell r="EI10">
            <v>50</v>
          </cell>
          <cell r="EJ10">
            <v>0</v>
          </cell>
          <cell r="EK10">
            <v>100</v>
          </cell>
          <cell r="EL10">
            <v>10288</v>
          </cell>
          <cell r="EM10">
            <v>5213</v>
          </cell>
          <cell r="EN10">
            <v>268</v>
          </cell>
          <cell r="EO10">
            <v>15769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6445</v>
          </cell>
        </row>
        <row r="11">
          <cell r="A11" t="str">
            <v>0110</v>
          </cell>
          <cell r="B11" t="str">
            <v>3258005</v>
          </cell>
          <cell r="C11">
            <v>18</v>
          </cell>
          <cell r="D11" t="str">
            <v>서천우체국</v>
          </cell>
          <cell r="E11">
            <v>5537</v>
          </cell>
          <cell r="F11">
            <v>1884980</v>
          </cell>
          <cell r="G11">
            <v>317052</v>
          </cell>
          <cell r="H11">
            <v>45955720</v>
          </cell>
          <cell r="I11">
            <v>24772</v>
          </cell>
          <cell r="J11">
            <v>347361</v>
          </cell>
          <cell r="K11">
            <v>47840700</v>
          </cell>
          <cell r="L11">
            <v>4524</v>
          </cell>
          <cell r="M11">
            <v>8282740</v>
          </cell>
          <cell r="N11">
            <v>12714</v>
          </cell>
          <cell r="O11">
            <v>16187540</v>
          </cell>
          <cell r="P11">
            <v>956</v>
          </cell>
          <cell r="Q11">
            <v>18194</v>
          </cell>
          <cell r="R11">
            <v>24470280</v>
          </cell>
          <cell r="S11">
            <v>10</v>
          </cell>
          <cell r="T11">
            <v>28500</v>
          </cell>
          <cell r="U11">
            <v>699</v>
          </cell>
          <cell r="V11">
            <v>1073500</v>
          </cell>
          <cell r="W11">
            <v>0</v>
          </cell>
          <cell r="X11">
            <v>709</v>
          </cell>
          <cell r="Y11">
            <v>1102000</v>
          </cell>
          <cell r="Z11">
            <v>3090</v>
          </cell>
          <cell r="AA11">
            <v>13005800</v>
          </cell>
          <cell r="AB11">
            <v>5516</v>
          </cell>
          <cell r="AC11">
            <v>14536570</v>
          </cell>
          <cell r="AD11">
            <v>43</v>
          </cell>
          <cell r="AE11">
            <v>8649</v>
          </cell>
          <cell r="AF11">
            <v>27542370</v>
          </cell>
          <cell r="AG11">
            <v>13161</v>
          </cell>
          <cell r="AH11">
            <v>23202020</v>
          </cell>
          <cell r="AI11">
            <v>335981</v>
          </cell>
          <cell r="AJ11">
            <v>77753330</v>
          </cell>
          <cell r="AK11">
            <v>25771</v>
          </cell>
          <cell r="AL11">
            <v>374913</v>
          </cell>
          <cell r="AM11">
            <v>100955350</v>
          </cell>
          <cell r="AN11">
            <v>897</v>
          </cell>
          <cell r="AO11">
            <v>224250</v>
          </cell>
          <cell r="AP11">
            <v>262</v>
          </cell>
          <cell r="AQ11">
            <v>22700</v>
          </cell>
          <cell r="AR11">
            <v>234</v>
          </cell>
          <cell r="AS11">
            <v>5</v>
          </cell>
          <cell r="AT11">
            <v>1</v>
          </cell>
          <cell r="AU11">
            <v>0</v>
          </cell>
          <cell r="AV11">
            <v>580</v>
          </cell>
          <cell r="AW11">
            <v>77</v>
          </cell>
          <cell r="AX11">
            <v>114</v>
          </cell>
          <cell r="AY11">
            <v>0</v>
          </cell>
          <cell r="AZ11">
            <v>267</v>
          </cell>
          <cell r="BA11">
            <v>12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7</v>
          </cell>
          <cell r="BG11">
            <v>0</v>
          </cell>
          <cell r="BH11">
            <v>0</v>
          </cell>
          <cell r="BI11">
            <v>0</v>
          </cell>
          <cell r="BJ11">
            <v>2406</v>
          </cell>
          <cell r="BK11">
            <v>9636700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96693</v>
          </cell>
          <cell r="BT11">
            <v>10927</v>
          </cell>
          <cell r="BU11">
            <v>0</v>
          </cell>
          <cell r="BV11">
            <v>0</v>
          </cell>
          <cell r="BW11">
            <v>0</v>
          </cell>
          <cell r="BX11">
            <v>107620</v>
          </cell>
          <cell r="BY11">
            <v>129</v>
          </cell>
          <cell r="BZ11">
            <v>75060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1</v>
          </cell>
          <cell r="CF11">
            <v>2400</v>
          </cell>
          <cell r="CG11">
            <v>0</v>
          </cell>
          <cell r="CH11">
            <v>0</v>
          </cell>
          <cell r="CI11">
            <v>130</v>
          </cell>
          <cell r="CJ11">
            <v>77460</v>
          </cell>
          <cell r="CK11">
            <v>3</v>
          </cell>
          <cell r="CL11">
            <v>5340</v>
          </cell>
          <cell r="CM11">
            <v>0</v>
          </cell>
          <cell r="CN11">
            <v>0</v>
          </cell>
          <cell r="CO11">
            <v>71</v>
          </cell>
          <cell r="CP11">
            <v>2482100</v>
          </cell>
          <cell r="CQ11">
            <v>74</v>
          </cell>
          <cell r="CR11">
            <v>2487440</v>
          </cell>
          <cell r="CS11">
            <v>32</v>
          </cell>
          <cell r="CT11">
            <v>1135200</v>
          </cell>
          <cell r="CU11">
            <v>0</v>
          </cell>
          <cell r="CV11">
            <v>0</v>
          </cell>
          <cell r="CW11">
            <v>32</v>
          </cell>
          <cell r="CX11">
            <v>1135200</v>
          </cell>
          <cell r="CY11">
            <v>236</v>
          </cell>
          <cell r="CZ11">
            <v>3700100</v>
          </cell>
          <cell r="DA11">
            <v>347491</v>
          </cell>
          <cell r="DB11">
            <v>47918160</v>
          </cell>
          <cell r="DC11">
            <v>18268</v>
          </cell>
          <cell r="DD11">
            <v>26957720</v>
          </cell>
          <cell r="DE11">
            <v>9390</v>
          </cell>
          <cell r="DF11">
            <v>29779570</v>
          </cell>
          <cell r="DG11">
            <v>375149</v>
          </cell>
          <cell r="DH11">
            <v>104655450</v>
          </cell>
          <cell r="DI11">
            <v>98150090</v>
          </cell>
          <cell r="DJ11">
            <v>230371</v>
          </cell>
          <cell r="DK11">
            <v>34943400</v>
          </cell>
          <cell r="DL11">
            <v>4967</v>
          </cell>
          <cell r="DM11">
            <v>9267810</v>
          </cell>
          <cell r="DN11">
            <v>121</v>
          </cell>
          <cell r="DO11">
            <v>451500</v>
          </cell>
          <cell r="DP11">
            <v>235459</v>
          </cell>
          <cell r="DQ11">
            <v>44662710</v>
          </cell>
          <cell r="DR11">
            <v>906190</v>
          </cell>
          <cell r="DS11">
            <v>27917</v>
          </cell>
          <cell r="DT11">
            <v>3902</v>
          </cell>
          <cell r="DU11">
            <v>938009</v>
          </cell>
          <cell r="DV11">
            <v>18502</v>
          </cell>
          <cell r="DW11">
            <v>557866</v>
          </cell>
          <cell r="DX11">
            <v>195</v>
          </cell>
          <cell r="DY11">
            <v>144</v>
          </cell>
          <cell r="DZ11">
            <v>66</v>
          </cell>
          <cell r="EA11">
            <v>3909</v>
          </cell>
          <cell r="EB11">
            <v>177</v>
          </cell>
          <cell r="EC11">
            <v>4152</v>
          </cell>
          <cell r="ED11">
            <v>1992</v>
          </cell>
          <cell r="EE11">
            <v>1472</v>
          </cell>
          <cell r="EF11">
            <v>43</v>
          </cell>
          <cell r="EG11">
            <v>3507</v>
          </cell>
          <cell r="EH11">
            <v>35</v>
          </cell>
          <cell r="EI11">
            <v>23</v>
          </cell>
          <cell r="EJ11">
            <v>0</v>
          </cell>
          <cell r="EK11">
            <v>58</v>
          </cell>
          <cell r="EL11">
            <v>2093</v>
          </cell>
          <cell r="EM11">
            <v>5404</v>
          </cell>
          <cell r="EN11">
            <v>220</v>
          </cell>
          <cell r="EO11">
            <v>7717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4656</v>
          </cell>
        </row>
        <row r="12">
          <cell r="A12" t="str">
            <v>0110</v>
          </cell>
          <cell r="B12" t="str">
            <v>3300104</v>
          </cell>
          <cell r="C12">
            <v>5</v>
          </cell>
          <cell r="D12" t="str">
            <v>천안우체국</v>
          </cell>
          <cell r="E12">
            <v>68077</v>
          </cell>
          <cell r="F12">
            <v>23195080</v>
          </cell>
          <cell r="G12">
            <v>1387112</v>
          </cell>
          <cell r="H12">
            <v>241385320</v>
          </cell>
          <cell r="I12">
            <v>5087</v>
          </cell>
          <cell r="J12">
            <v>1460276</v>
          </cell>
          <cell r="K12">
            <v>264580400</v>
          </cell>
          <cell r="L12">
            <v>59155</v>
          </cell>
          <cell r="M12">
            <v>83804530</v>
          </cell>
          <cell r="N12">
            <v>97655</v>
          </cell>
          <cell r="O12">
            <v>134459230</v>
          </cell>
          <cell r="P12">
            <v>6268</v>
          </cell>
          <cell r="Q12">
            <v>163078</v>
          </cell>
          <cell r="R12">
            <v>218263760</v>
          </cell>
          <cell r="S12">
            <v>66</v>
          </cell>
          <cell r="T12">
            <v>144000</v>
          </cell>
          <cell r="U12">
            <v>825</v>
          </cell>
          <cell r="V12">
            <v>1224800</v>
          </cell>
          <cell r="W12">
            <v>0</v>
          </cell>
          <cell r="X12">
            <v>891</v>
          </cell>
          <cell r="Y12">
            <v>1368800</v>
          </cell>
          <cell r="Z12">
            <v>17813</v>
          </cell>
          <cell r="AA12">
            <v>52126080</v>
          </cell>
          <cell r="AB12">
            <v>4915</v>
          </cell>
          <cell r="AC12">
            <v>12820080</v>
          </cell>
          <cell r="AD12">
            <v>11</v>
          </cell>
          <cell r="AE12">
            <v>22739</v>
          </cell>
          <cell r="AF12">
            <v>64946160</v>
          </cell>
          <cell r="AG12">
            <v>145111</v>
          </cell>
          <cell r="AH12">
            <v>159269690</v>
          </cell>
          <cell r="AI12">
            <v>1490507</v>
          </cell>
          <cell r="AJ12">
            <v>389889430</v>
          </cell>
          <cell r="AK12">
            <v>11366</v>
          </cell>
          <cell r="AL12">
            <v>1646984</v>
          </cell>
          <cell r="AM12">
            <v>549159120</v>
          </cell>
          <cell r="AN12">
            <v>19341</v>
          </cell>
          <cell r="AO12">
            <v>5050820</v>
          </cell>
          <cell r="AP12">
            <v>183</v>
          </cell>
          <cell r="AQ12">
            <v>15560</v>
          </cell>
          <cell r="AR12">
            <v>60</v>
          </cell>
          <cell r="AS12">
            <v>9</v>
          </cell>
          <cell r="AT12">
            <v>4</v>
          </cell>
          <cell r="AU12">
            <v>0</v>
          </cell>
          <cell r="AV12">
            <v>16193</v>
          </cell>
          <cell r="AW12">
            <v>1889</v>
          </cell>
          <cell r="AX12">
            <v>229</v>
          </cell>
          <cell r="AY12">
            <v>0</v>
          </cell>
          <cell r="AZ12">
            <v>3208</v>
          </cell>
          <cell r="BA12">
            <v>0</v>
          </cell>
          <cell r="BB12">
            <v>0</v>
          </cell>
          <cell r="BC12">
            <v>2131</v>
          </cell>
          <cell r="BD12">
            <v>2131000</v>
          </cell>
          <cell r="BE12">
            <v>0</v>
          </cell>
          <cell r="BF12">
            <v>509</v>
          </cell>
          <cell r="BG12">
            <v>0</v>
          </cell>
          <cell r="BH12">
            <v>0</v>
          </cell>
          <cell r="BI12">
            <v>28</v>
          </cell>
          <cell r="BJ12">
            <v>13539</v>
          </cell>
          <cell r="BK12">
            <v>35677550</v>
          </cell>
          <cell r="BL12">
            <v>0</v>
          </cell>
          <cell r="BM12">
            <v>0</v>
          </cell>
          <cell r="BN12">
            <v>0</v>
          </cell>
          <cell r="BO12">
            <v>184</v>
          </cell>
          <cell r="BP12">
            <v>184000</v>
          </cell>
          <cell r="BQ12">
            <v>0</v>
          </cell>
          <cell r="BR12">
            <v>3</v>
          </cell>
          <cell r="BS12">
            <v>84420</v>
          </cell>
          <cell r="BT12">
            <v>111439</v>
          </cell>
          <cell r="BU12">
            <v>0</v>
          </cell>
          <cell r="BV12">
            <v>676</v>
          </cell>
          <cell r="BW12">
            <v>236</v>
          </cell>
          <cell r="BX12">
            <v>196771</v>
          </cell>
          <cell r="BY12">
            <v>13143</v>
          </cell>
          <cell r="BZ12">
            <v>6549670</v>
          </cell>
          <cell r="CA12">
            <v>531</v>
          </cell>
          <cell r="CB12">
            <v>185850</v>
          </cell>
          <cell r="CC12">
            <v>156</v>
          </cell>
          <cell r="CD12">
            <v>951350</v>
          </cell>
          <cell r="CE12">
            <v>66</v>
          </cell>
          <cell r="CF12">
            <v>475650</v>
          </cell>
          <cell r="CG12">
            <v>299</v>
          </cell>
          <cell r="CH12">
            <v>119600</v>
          </cell>
          <cell r="CI12">
            <v>14195</v>
          </cell>
          <cell r="CJ12">
            <v>8282120</v>
          </cell>
          <cell r="CK12">
            <v>110</v>
          </cell>
          <cell r="CL12">
            <v>380200</v>
          </cell>
          <cell r="CM12">
            <v>0</v>
          </cell>
          <cell r="CN12">
            <v>0</v>
          </cell>
          <cell r="CO12">
            <v>1189</v>
          </cell>
          <cell r="CP12">
            <v>45146000</v>
          </cell>
          <cell r="CQ12">
            <v>1299</v>
          </cell>
          <cell r="CR12">
            <v>45526200</v>
          </cell>
          <cell r="CS12">
            <v>536</v>
          </cell>
          <cell r="CT12">
            <v>13059200</v>
          </cell>
          <cell r="CU12">
            <v>56</v>
          </cell>
          <cell r="CV12">
            <v>1856600</v>
          </cell>
          <cell r="CW12">
            <v>592</v>
          </cell>
          <cell r="CX12">
            <v>14915800</v>
          </cell>
          <cell r="CY12">
            <v>16086</v>
          </cell>
          <cell r="CZ12">
            <v>68724120</v>
          </cell>
          <cell r="DA12">
            <v>1474471</v>
          </cell>
          <cell r="DB12">
            <v>272862520</v>
          </cell>
          <cell r="DC12">
            <v>164377</v>
          </cell>
          <cell r="DD12">
            <v>263789960</v>
          </cell>
          <cell r="DE12">
            <v>24222</v>
          </cell>
          <cell r="DF12">
            <v>81230760</v>
          </cell>
          <cell r="DG12">
            <v>1663070</v>
          </cell>
          <cell r="DH12">
            <v>617883240</v>
          </cell>
          <cell r="DI12">
            <v>541315180</v>
          </cell>
          <cell r="DJ12">
            <v>801379</v>
          </cell>
          <cell r="DK12">
            <v>158422160</v>
          </cell>
          <cell r="DL12">
            <v>78651</v>
          </cell>
          <cell r="DM12">
            <v>117002500</v>
          </cell>
          <cell r="DN12">
            <v>696</v>
          </cell>
          <cell r="DO12">
            <v>1938500</v>
          </cell>
          <cell r="DP12">
            <v>880726</v>
          </cell>
          <cell r="DQ12">
            <v>277363160</v>
          </cell>
          <cell r="DR12">
            <v>4459531</v>
          </cell>
          <cell r="DS12">
            <v>229842</v>
          </cell>
          <cell r="DT12">
            <v>28424</v>
          </cell>
          <cell r="DU12">
            <v>4717797</v>
          </cell>
          <cell r="DV12">
            <v>40047</v>
          </cell>
          <cell r="DW12">
            <v>1688506</v>
          </cell>
          <cell r="DX12">
            <v>7890</v>
          </cell>
          <cell r="DY12">
            <v>1820</v>
          </cell>
          <cell r="DZ12">
            <v>15447</v>
          </cell>
          <cell r="EA12">
            <v>43270</v>
          </cell>
          <cell r="EB12">
            <v>3683</v>
          </cell>
          <cell r="EC12">
            <v>62400</v>
          </cell>
          <cell r="ED12">
            <v>33780</v>
          </cell>
          <cell r="EE12">
            <v>17638</v>
          </cell>
          <cell r="EF12">
            <v>199</v>
          </cell>
          <cell r="EG12">
            <v>51617</v>
          </cell>
          <cell r="EH12">
            <v>349</v>
          </cell>
          <cell r="EI12">
            <v>827</v>
          </cell>
          <cell r="EJ12">
            <v>2</v>
          </cell>
          <cell r="EK12">
            <v>1178</v>
          </cell>
          <cell r="EL12">
            <v>49576</v>
          </cell>
          <cell r="EM12">
            <v>61735</v>
          </cell>
          <cell r="EN12">
            <v>3884</v>
          </cell>
          <cell r="EO12">
            <v>115195</v>
          </cell>
          <cell r="EP12">
            <v>2261172</v>
          </cell>
          <cell r="EQ12">
            <v>239316</v>
          </cell>
          <cell r="ER12">
            <v>44076</v>
          </cell>
          <cell r="ES12">
            <v>2544564</v>
          </cell>
          <cell r="ET12">
            <v>57139</v>
          </cell>
        </row>
        <row r="13">
          <cell r="A13" t="str">
            <v>0110</v>
          </cell>
          <cell r="B13" t="str">
            <v>3360105</v>
          </cell>
          <cell r="C13">
            <v>15</v>
          </cell>
          <cell r="D13" t="str">
            <v>아산우체국</v>
          </cell>
          <cell r="E13">
            <v>16610</v>
          </cell>
          <cell r="F13">
            <v>6001930</v>
          </cell>
          <cell r="G13">
            <v>630848</v>
          </cell>
          <cell r="H13">
            <v>117014670</v>
          </cell>
          <cell r="I13">
            <v>690</v>
          </cell>
          <cell r="J13">
            <v>648148</v>
          </cell>
          <cell r="K13">
            <v>123016600</v>
          </cell>
          <cell r="L13">
            <v>18335</v>
          </cell>
          <cell r="M13">
            <v>30036250</v>
          </cell>
          <cell r="N13">
            <v>25964</v>
          </cell>
          <cell r="O13">
            <v>31386610</v>
          </cell>
          <cell r="P13">
            <v>2120</v>
          </cell>
          <cell r="Q13">
            <v>46419</v>
          </cell>
          <cell r="R13">
            <v>61422860</v>
          </cell>
          <cell r="S13">
            <v>13</v>
          </cell>
          <cell r="T13">
            <v>33500</v>
          </cell>
          <cell r="U13">
            <v>50</v>
          </cell>
          <cell r="V13">
            <v>83000</v>
          </cell>
          <cell r="W13">
            <v>0</v>
          </cell>
          <cell r="X13">
            <v>63</v>
          </cell>
          <cell r="Y13">
            <v>116500</v>
          </cell>
          <cell r="Z13">
            <v>12954</v>
          </cell>
          <cell r="AA13">
            <v>38275520</v>
          </cell>
          <cell r="AB13">
            <v>2040</v>
          </cell>
          <cell r="AC13">
            <v>5590180</v>
          </cell>
          <cell r="AD13">
            <v>3</v>
          </cell>
          <cell r="AE13">
            <v>14997</v>
          </cell>
          <cell r="AF13">
            <v>43865700</v>
          </cell>
          <cell r="AG13">
            <v>47912</v>
          </cell>
          <cell r="AH13">
            <v>74347200</v>
          </cell>
          <cell r="AI13">
            <v>658902</v>
          </cell>
          <cell r="AJ13">
            <v>154074460</v>
          </cell>
          <cell r="AK13">
            <v>2813</v>
          </cell>
          <cell r="AL13">
            <v>709627</v>
          </cell>
          <cell r="AM13">
            <v>228421660</v>
          </cell>
          <cell r="AN13">
            <v>10563</v>
          </cell>
          <cell r="AO13">
            <v>2997460</v>
          </cell>
          <cell r="AP13">
            <v>0</v>
          </cell>
          <cell r="AQ13">
            <v>0</v>
          </cell>
          <cell r="AR13">
            <v>10</v>
          </cell>
          <cell r="AS13">
            <v>12</v>
          </cell>
          <cell r="AT13">
            <v>2</v>
          </cell>
          <cell r="AU13">
            <v>0</v>
          </cell>
          <cell r="AV13">
            <v>2375</v>
          </cell>
          <cell r="AW13">
            <v>917</v>
          </cell>
          <cell r="AX13">
            <v>46</v>
          </cell>
          <cell r="AY13">
            <v>0</v>
          </cell>
          <cell r="AZ13">
            <v>1048</v>
          </cell>
          <cell r="BA13">
            <v>0</v>
          </cell>
          <cell r="BB13">
            <v>0</v>
          </cell>
          <cell r="BC13">
            <v>205</v>
          </cell>
          <cell r="BD13">
            <v>205000</v>
          </cell>
          <cell r="BE13">
            <v>0</v>
          </cell>
          <cell r="BF13">
            <v>42</v>
          </cell>
          <cell r="BG13">
            <v>0</v>
          </cell>
          <cell r="BH13">
            <v>0</v>
          </cell>
          <cell r="BI13">
            <v>0</v>
          </cell>
          <cell r="BJ13">
            <v>10623</v>
          </cell>
          <cell r="BK13">
            <v>29364500</v>
          </cell>
          <cell r="BL13">
            <v>2</v>
          </cell>
          <cell r="BM13">
            <v>0</v>
          </cell>
          <cell r="BN13">
            <v>0</v>
          </cell>
          <cell r="BO13">
            <v>16</v>
          </cell>
          <cell r="BP13">
            <v>16000</v>
          </cell>
          <cell r="BQ13">
            <v>0</v>
          </cell>
          <cell r="BR13">
            <v>0</v>
          </cell>
          <cell r="BS13">
            <v>97300</v>
          </cell>
          <cell r="BT13">
            <v>64045</v>
          </cell>
          <cell r="BU13">
            <v>0</v>
          </cell>
          <cell r="BV13">
            <v>698</v>
          </cell>
          <cell r="BW13">
            <v>0</v>
          </cell>
          <cell r="BX13">
            <v>162043</v>
          </cell>
          <cell r="BY13">
            <v>1432</v>
          </cell>
          <cell r="BZ13">
            <v>811880</v>
          </cell>
          <cell r="CA13">
            <v>5</v>
          </cell>
          <cell r="CB13">
            <v>1750</v>
          </cell>
          <cell r="CC13">
            <v>67</v>
          </cell>
          <cell r="CD13">
            <v>101850</v>
          </cell>
          <cell r="CE13">
            <v>5</v>
          </cell>
          <cell r="CF13">
            <v>30000</v>
          </cell>
          <cell r="CG13">
            <v>1</v>
          </cell>
          <cell r="CH13">
            <v>400</v>
          </cell>
          <cell r="CI13">
            <v>1510</v>
          </cell>
          <cell r="CJ13">
            <v>945880</v>
          </cell>
          <cell r="CK13">
            <v>28</v>
          </cell>
          <cell r="CL13">
            <v>75690</v>
          </cell>
          <cell r="CM13">
            <v>0</v>
          </cell>
          <cell r="CN13">
            <v>0</v>
          </cell>
          <cell r="CO13">
            <v>422</v>
          </cell>
          <cell r="CP13">
            <v>14044400</v>
          </cell>
          <cell r="CQ13">
            <v>450</v>
          </cell>
          <cell r="CR13">
            <v>14120090</v>
          </cell>
          <cell r="CS13">
            <v>117</v>
          </cell>
          <cell r="CT13">
            <v>2960600</v>
          </cell>
          <cell r="CU13">
            <v>21</v>
          </cell>
          <cell r="CV13">
            <v>755800</v>
          </cell>
          <cell r="CW13">
            <v>138</v>
          </cell>
          <cell r="CX13">
            <v>3716400</v>
          </cell>
          <cell r="CY13">
            <v>2098</v>
          </cell>
          <cell r="CZ13">
            <v>18782370</v>
          </cell>
          <cell r="DA13">
            <v>649658</v>
          </cell>
          <cell r="DB13">
            <v>123962480</v>
          </cell>
          <cell r="DC13">
            <v>46869</v>
          </cell>
          <cell r="DD13">
            <v>75542950</v>
          </cell>
          <cell r="DE13">
            <v>15198</v>
          </cell>
          <cell r="DF13">
            <v>47698600</v>
          </cell>
          <cell r="DG13">
            <v>711725</v>
          </cell>
          <cell r="DH13">
            <v>247204030</v>
          </cell>
          <cell r="DI13">
            <v>233615690</v>
          </cell>
          <cell r="DJ13">
            <v>404531</v>
          </cell>
          <cell r="DK13">
            <v>79811360</v>
          </cell>
          <cell r="DL13">
            <v>14593</v>
          </cell>
          <cell r="DM13">
            <v>26231420</v>
          </cell>
          <cell r="DN13">
            <v>44</v>
          </cell>
          <cell r="DO13">
            <v>145900</v>
          </cell>
          <cell r="DP13">
            <v>419168</v>
          </cell>
          <cell r="DQ13">
            <v>106188680</v>
          </cell>
          <cell r="DR13">
            <v>2082924</v>
          </cell>
          <cell r="DS13">
            <v>85712</v>
          </cell>
          <cell r="DT13">
            <v>10939</v>
          </cell>
          <cell r="DU13">
            <v>2179575</v>
          </cell>
          <cell r="DV13">
            <v>5865</v>
          </cell>
          <cell r="DW13">
            <v>1563262</v>
          </cell>
          <cell r="DX13">
            <v>4161</v>
          </cell>
          <cell r="DY13">
            <v>395</v>
          </cell>
          <cell r="DZ13">
            <v>4088</v>
          </cell>
          <cell r="EA13">
            <v>25947</v>
          </cell>
          <cell r="EB13">
            <v>641</v>
          </cell>
          <cell r="EC13">
            <v>30676</v>
          </cell>
          <cell r="ED13">
            <v>24203</v>
          </cell>
          <cell r="EE13">
            <v>6041</v>
          </cell>
          <cell r="EF13">
            <v>100</v>
          </cell>
          <cell r="EG13">
            <v>30344</v>
          </cell>
          <cell r="EH13">
            <v>120</v>
          </cell>
          <cell r="EI13">
            <v>356</v>
          </cell>
          <cell r="EJ13">
            <v>0</v>
          </cell>
          <cell r="EK13">
            <v>476</v>
          </cell>
          <cell r="EL13">
            <v>28411</v>
          </cell>
          <cell r="EM13">
            <v>32344</v>
          </cell>
          <cell r="EN13">
            <v>741</v>
          </cell>
          <cell r="EO13">
            <v>61496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19784</v>
          </cell>
        </row>
        <row r="14">
          <cell r="A14" t="str">
            <v>0110</v>
          </cell>
          <cell r="B14" t="str">
            <v>3398005</v>
          </cell>
          <cell r="C14">
            <v>12</v>
          </cell>
          <cell r="D14" t="str">
            <v>조치원우체국</v>
          </cell>
          <cell r="E14">
            <v>1802</v>
          </cell>
          <cell r="F14">
            <v>656250</v>
          </cell>
          <cell r="G14">
            <v>305477</v>
          </cell>
          <cell r="H14">
            <v>49204930</v>
          </cell>
          <cell r="I14">
            <v>5019</v>
          </cell>
          <cell r="J14">
            <v>312298</v>
          </cell>
          <cell r="K14">
            <v>49861180</v>
          </cell>
          <cell r="L14">
            <v>9267</v>
          </cell>
          <cell r="M14">
            <v>14343480</v>
          </cell>
          <cell r="N14">
            <v>22049</v>
          </cell>
          <cell r="O14">
            <v>24885080</v>
          </cell>
          <cell r="P14">
            <v>464</v>
          </cell>
          <cell r="Q14">
            <v>31780</v>
          </cell>
          <cell r="R14">
            <v>39228560</v>
          </cell>
          <cell r="S14">
            <v>0</v>
          </cell>
          <cell r="T14">
            <v>0</v>
          </cell>
          <cell r="U14">
            <v>720</v>
          </cell>
          <cell r="V14">
            <v>1080000</v>
          </cell>
          <cell r="W14">
            <v>0</v>
          </cell>
          <cell r="X14">
            <v>720</v>
          </cell>
          <cell r="Y14">
            <v>1080000</v>
          </cell>
          <cell r="Z14">
            <v>3253</v>
          </cell>
          <cell r="AA14">
            <v>13416290</v>
          </cell>
          <cell r="AB14">
            <v>1755</v>
          </cell>
          <cell r="AC14">
            <v>4661000</v>
          </cell>
          <cell r="AD14">
            <v>2</v>
          </cell>
          <cell r="AE14">
            <v>5010</v>
          </cell>
          <cell r="AF14">
            <v>18077290</v>
          </cell>
          <cell r="AG14">
            <v>14322</v>
          </cell>
          <cell r="AH14">
            <v>28416020</v>
          </cell>
          <cell r="AI14">
            <v>330001</v>
          </cell>
          <cell r="AJ14">
            <v>79831010</v>
          </cell>
          <cell r="AK14">
            <v>5485</v>
          </cell>
          <cell r="AL14">
            <v>349808</v>
          </cell>
          <cell r="AM14">
            <v>108247030</v>
          </cell>
          <cell r="AN14">
            <v>1804</v>
          </cell>
          <cell r="AO14">
            <v>480750</v>
          </cell>
          <cell r="AP14">
            <v>1120</v>
          </cell>
          <cell r="AQ14">
            <v>97900</v>
          </cell>
          <cell r="AR14">
            <v>31</v>
          </cell>
          <cell r="AS14">
            <v>5</v>
          </cell>
          <cell r="AT14">
            <v>5</v>
          </cell>
          <cell r="AU14">
            <v>0</v>
          </cell>
          <cell r="AV14">
            <v>383</v>
          </cell>
          <cell r="AW14">
            <v>106</v>
          </cell>
          <cell r="AX14">
            <v>110</v>
          </cell>
          <cell r="AY14">
            <v>0</v>
          </cell>
          <cell r="AZ14">
            <v>497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22</v>
          </cell>
          <cell r="BG14">
            <v>0</v>
          </cell>
          <cell r="BH14">
            <v>0</v>
          </cell>
          <cell r="BI14">
            <v>1</v>
          </cell>
          <cell r="BJ14">
            <v>1944</v>
          </cell>
          <cell r="BK14">
            <v>8134780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1</v>
          </cell>
          <cell r="BS14">
            <v>49991</v>
          </cell>
          <cell r="BT14">
            <v>1516</v>
          </cell>
          <cell r="BU14">
            <v>1036</v>
          </cell>
          <cell r="BV14">
            <v>0</v>
          </cell>
          <cell r="BW14">
            <v>0</v>
          </cell>
          <cell r="BX14">
            <v>52543</v>
          </cell>
          <cell r="BY14">
            <v>470</v>
          </cell>
          <cell r="BZ14">
            <v>248140</v>
          </cell>
          <cell r="CA14">
            <v>3</v>
          </cell>
          <cell r="CB14">
            <v>1050</v>
          </cell>
          <cell r="CC14">
            <v>0</v>
          </cell>
          <cell r="CD14">
            <v>0</v>
          </cell>
          <cell r="CE14">
            <v>3</v>
          </cell>
          <cell r="CF14">
            <v>17650</v>
          </cell>
          <cell r="CG14">
            <v>2</v>
          </cell>
          <cell r="CH14">
            <v>800</v>
          </cell>
          <cell r="CI14">
            <v>478</v>
          </cell>
          <cell r="CJ14">
            <v>267640</v>
          </cell>
          <cell r="CK14">
            <v>13</v>
          </cell>
          <cell r="CL14">
            <v>41110</v>
          </cell>
          <cell r="CM14">
            <v>0</v>
          </cell>
          <cell r="CN14">
            <v>0</v>
          </cell>
          <cell r="CO14">
            <v>199</v>
          </cell>
          <cell r="CP14">
            <v>7297400</v>
          </cell>
          <cell r="CQ14">
            <v>212</v>
          </cell>
          <cell r="CR14">
            <v>7338510</v>
          </cell>
          <cell r="CS14">
            <v>84</v>
          </cell>
          <cell r="CT14">
            <v>1943600</v>
          </cell>
          <cell r="CU14">
            <v>1</v>
          </cell>
          <cell r="CV14">
            <v>15500</v>
          </cell>
          <cell r="CW14">
            <v>85</v>
          </cell>
          <cell r="CX14">
            <v>1959100</v>
          </cell>
          <cell r="CY14">
            <v>775</v>
          </cell>
          <cell r="CZ14">
            <v>9565250</v>
          </cell>
          <cell r="DA14">
            <v>312776</v>
          </cell>
          <cell r="DB14">
            <v>50128820</v>
          </cell>
          <cell r="DC14">
            <v>31992</v>
          </cell>
          <cell r="DD14">
            <v>46567070</v>
          </cell>
          <cell r="DE14">
            <v>5815</v>
          </cell>
          <cell r="DF14">
            <v>21116390</v>
          </cell>
          <cell r="DG14">
            <v>350583</v>
          </cell>
          <cell r="DH14">
            <v>117812280</v>
          </cell>
          <cell r="DI14">
            <v>114283420</v>
          </cell>
          <cell r="DJ14">
            <v>162780</v>
          </cell>
          <cell r="DK14">
            <v>28650630</v>
          </cell>
          <cell r="DL14">
            <v>15261</v>
          </cell>
          <cell r="DM14">
            <v>21296160</v>
          </cell>
          <cell r="DN14">
            <v>30</v>
          </cell>
          <cell r="DO14">
            <v>86500</v>
          </cell>
          <cell r="DP14">
            <v>178071</v>
          </cell>
          <cell r="DQ14">
            <v>50033290</v>
          </cell>
          <cell r="DR14">
            <v>821938</v>
          </cell>
          <cell r="DS14">
            <v>38120</v>
          </cell>
          <cell r="DT14">
            <v>16020</v>
          </cell>
          <cell r="DU14">
            <v>876078</v>
          </cell>
          <cell r="DV14">
            <v>23720</v>
          </cell>
          <cell r="DW14">
            <v>851309</v>
          </cell>
          <cell r="DX14">
            <v>880</v>
          </cell>
          <cell r="DY14">
            <v>169</v>
          </cell>
          <cell r="DZ14">
            <v>3226</v>
          </cell>
          <cell r="EA14">
            <v>7463</v>
          </cell>
          <cell r="EB14">
            <v>497</v>
          </cell>
          <cell r="EC14">
            <v>11186</v>
          </cell>
          <cell r="ED14">
            <v>4024</v>
          </cell>
          <cell r="EE14">
            <v>2216</v>
          </cell>
          <cell r="EF14">
            <v>60</v>
          </cell>
          <cell r="EG14">
            <v>6300</v>
          </cell>
          <cell r="EH14">
            <v>44</v>
          </cell>
          <cell r="EI14">
            <v>87</v>
          </cell>
          <cell r="EJ14">
            <v>0</v>
          </cell>
          <cell r="EK14">
            <v>131</v>
          </cell>
          <cell r="EL14">
            <v>7294</v>
          </cell>
          <cell r="EM14">
            <v>9766</v>
          </cell>
          <cell r="EN14">
            <v>557</v>
          </cell>
          <cell r="EO14">
            <v>17617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4879</v>
          </cell>
        </row>
        <row r="15">
          <cell r="A15" t="str">
            <v>0110</v>
          </cell>
          <cell r="B15" t="str">
            <v>3408005</v>
          </cell>
          <cell r="C15">
            <v>16</v>
          </cell>
          <cell r="D15" t="str">
            <v>예산우체국</v>
          </cell>
          <cell r="E15">
            <v>3264</v>
          </cell>
          <cell r="F15">
            <v>1117580</v>
          </cell>
          <cell r="G15">
            <v>294917</v>
          </cell>
          <cell r="H15">
            <v>50121070</v>
          </cell>
          <cell r="I15">
            <v>9741</v>
          </cell>
          <cell r="J15">
            <v>307922</v>
          </cell>
          <cell r="K15">
            <v>51238650</v>
          </cell>
          <cell r="L15">
            <v>6727</v>
          </cell>
          <cell r="M15">
            <v>14118710</v>
          </cell>
          <cell r="N15">
            <v>25300</v>
          </cell>
          <cell r="O15">
            <v>28922830</v>
          </cell>
          <cell r="P15">
            <v>3439</v>
          </cell>
          <cell r="Q15">
            <v>35466</v>
          </cell>
          <cell r="R15">
            <v>43041540</v>
          </cell>
          <cell r="S15">
            <v>0</v>
          </cell>
          <cell r="T15">
            <v>0</v>
          </cell>
          <cell r="U15">
            <v>314</v>
          </cell>
          <cell r="V15">
            <v>471000</v>
          </cell>
          <cell r="W15">
            <v>0</v>
          </cell>
          <cell r="X15">
            <v>314</v>
          </cell>
          <cell r="Y15">
            <v>471000</v>
          </cell>
          <cell r="Z15">
            <v>3885</v>
          </cell>
          <cell r="AA15">
            <v>16680700</v>
          </cell>
          <cell r="AB15">
            <v>2298</v>
          </cell>
          <cell r="AC15">
            <v>7199400</v>
          </cell>
          <cell r="AD15">
            <v>14</v>
          </cell>
          <cell r="AE15">
            <v>6197</v>
          </cell>
          <cell r="AF15">
            <v>23880100</v>
          </cell>
          <cell r="AG15">
            <v>13876</v>
          </cell>
          <cell r="AH15">
            <v>31916990</v>
          </cell>
          <cell r="AI15">
            <v>322829</v>
          </cell>
          <cell r="AJ15">
            <v>86714300</v>
          </cell>
          <cell r="AK15">
            <v>13194</v>
          </cell>
          <cell r="AL15">
            <v>349899</v>
          </cell>
          <cell r="AM15">
            <v>118631290</v>
          </cell>
          <cell r="AN15">
            <v>20678</v>
          </cell>
          <cell r="AO15">
            <v>4636560</v>
          </cell>
          <cell r="AP15">
            <v>0</v>
          </cell>
          <cell r="AQ15">
            <v>0</v>
          </cell>
          <cell r="AR15">
            <v>378</v>
          </cell>
          <cell r="AS15">
            <v>9</v>
          </cell>
          <cell r="AT15">
            <v>2</v>
          </cell>
          <cell r="AU15">
            <v>0</v>
          </cell>
          <cell r="AV15">
            <v>929</v>
          </cell>
          <cell r="AW15">
            <v>8</v>
          </cell>
          <cell r="AX15">
            <v>134</v>
          </cell>
          <cell r="AY15">
            <v>0</v>
          </cell>
          <cell r="AZ15">
            <v>677</v>
          </cell>
          <cell r="BA15">
            <v>2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169</v>
          </cell>
          <cell r="BG15">
            <v>0</v>
          </cell>
          <cell r="BH15">
            <v>0</v>
          </cell>
          <cell r="BI15">
            <v>0</v>
          </cell>
          <cell r="BJ15">
            <v>2966</v>
          </cell>
          <cell r="BK15">
            <v>13091900</v>
          </cell>
          <cell r="BL15">
            <v>2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71652</v>
          </cell>
          <cell r="BT15">
            <v>3266</v>
          </cell>
          <cell r="BU15">
            <v>0</v>
          </cell>
          <cell r="BV15">
            <v>0</v>
          </cell>
          <cell r="BW15">
            <v>677</v>
          </cell>
          <cell r="BX15">
            <v>75595</v>
          </cell>
          <cell r="BY15">
            <v>307</v>
          </cell>
          <cell r="BZ15">
            <v>147790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307</v>
          </cell>
          <cell r="CJ15">
            <v>147790</v>
          </cell>
          <cell r="CK15">
            <v>4</v>
          </cell>
          <cell r="CL15">
            <v>11250</v>
          </cell>
          <cell r="CM15">
            <v>0</v>
          </cell>
          <cell r="CN15">
            <v>0</v>
          </cell>
          <cell r="CO15">
            <v>134</v>
          </cell>
          <cell r="CP15">
            <v>6058000</v>
          </cell>
          <cell r="CQ15">
            <v>138</v>
          </cell>
          <cell r="CR15">
            <v>6069250</v>
          </cell>
          <cell r="CS15">
            <v>5</v>
          </cell>
          <cell r="CT15">
            <v>124500</v>
          </cell>
          <cell r="CU15">
            <v>23</v>
          </cell>
          <cell r="CV15">
            <v>769300</v>
          </cell>
          <cell r="CW15">
            <v>28</v>
          </cell>
          <cell r="CX15">
            <v>893800</v>
          </cell>
          <cell r="CY15">
            <v>473</v>
          </cell>
          <cell r="CZ15">
            <v>7110840</v>
          </cell>
          <cell r="DA15">
            <v>308229</v>
          </cell>
          <cell r="DB15">
            <v>51386440</v>
          </cell>
          <cell r="DC15">
            <v>35604</v>
          </cell>
          <cell r="DD15">
            <v>49110790</v>
          </cell>
          <cell r="DE15">
            <v>6539</v>
          </cell>
          <cell r="DF15">
            <v>25244900</v>
          </cell>
          <cell r="DG15">
            <v>350372</v>
          </cell>
          <cell r="DH15">
            <v>125742130</v>
          </cell>
          <cell r="DI15">
            <v>114311030</v>
          </cell>
          <cell r="DJ15">
            <v>210127</v>
          </cell>
          <cell r="DK15">
            <v>33801870</v>
          </cell>
          <cell r="DL15">
            <v>9194</v>
          </cell>
          <cell r="DM15">
            <v>16535020</v>
          </cell>
          <cell r="DN15">
            <v>865</v>
          </cell>
          <cell r="DO15">
            <v>3314500</v>
          </cell>
          <cell r="DP15">
            <v>220186</v>
          </cell>
          <cell r="DQ15">
            <v>53651390</v>
          </cell>
          <cell r="DR15">
            <v>1449277</v>
          </cell>
          <cell r="DS15">
            <v>43043</v>
          </cell>
          <cell r="DT15">
            <v>5011</v>
          </cell>
          <cell r="DU15">
            <v>1497331</v>
          </cell>
          <cell r="DV15">
            <v>7589</v>
          </cell>
          <cell r="DW15">
            <v>1788792</v>
          </cell>
          <cell r="DX15">
            <v>690</v>
          </cell>
          <cell r="DY15">
            <v>261</v>
          </cell>
          <cell r="DZ15">
            <v>12587</v>
          </cell>
          <cell r="EA15">
            <v>8394</v>
          </cell>
          <cell r="EB15">
            <v>514</v>
          </cell>
          <cell r="EC15">
            <v>21495</v>
          </cell>
          <cell r="ED15">
            <v>16931</v>
          </cell>
          <cell r="EE15">
            <v>4688</v>
          </cell>
          <cell r="EF15">
            <v>63</v>
          </cell>
          <cell r="EG15">
            <v>21682</v>
          </cell>
          <cell r="EH15">
            <v>58</v>
          </cell>
          <cell r="EI15">
            <v>105</v>
          </cell>
          <cell r="EJ15">
            <v>1</v>
          </cell>
          <cell r="EK15">
            <v>164</v>
          </cell>
          <cell r="EL15">
            <v>29576</v>
          </cell>
          <cell r="EM15">
            <v>13187</v>
          </cell>
          <cell r="EN15">
            <v>578</v>
          </cell>
          <cell r="EO15">
            <v>43341</v>
          </cell>
          <cell r="EP15">
            <v>770140</v>
          </cell>
          <cell r="EQ15">
            <v>69980</v>
          </cell>
          <cell r="ER15">
            <v>8423</v>
          </cell>
          <cell r="ES15">
            <v>848543</v>
          </cell>
          <cell r="ET15">
            <v>16751</v>
          </cell>
        </row>
        <row r="16">
          <cell r="A16" t="str">
            <v>0110</v>
          </cell>
          <cell r="B16" t="str">
            <v>3438005</v>
          </cell>
          <cell r="C16">
            <v>19</v>
          </cell>
          <cell r="D16" t="str">
            <v>당진우체국</v>
          </cell>
          <cell r="E16">
            <v>25367</v>
          </cell>
          <cell r="F16">
            <v>8954740</v>
          </cell>
          <cell r="G16">
            <v>359742</v>
          </cell>
          <cell r="H16">
            <v>58443180</v>
          </cell>
          <cell r="I16">
            <v>63</v>
          </cell>
          <cell r="J16">
            <v>385172</v>
          </cell>
          <cell r="K16">
            <v>67397920</v>
          </cell>
          <cell r="L16">
            <v>8215</v>
          </cell>
          <cell r="M16">
            <v>12788470</v>
          </cell>
          <cell r="N16">
            <v>138273</v>
          </cell>
          <cell r="O16">
            <v>35495170</v>
          </cell>
          <cell r="P16">
            <v>1556</v>
          </cell>
          <cell r="Q16">
            <v>148044</v>
          </cell>
          <cell r="R16">
            <v>48283640</v>
          </cell>
          <cell r="S16">
            <v>5</v>
          </cell>
          <cell r="T16">
            <v>12500</v>
          </cell>
          <cell r="U16">
            <v>44</v>
          </cell>
          <cell r="V16">
            <v>67000</v>
          </cell>
          <cell r="W16">
            <v>3</v>
          </cell>
          <cell r="X16">
            <v>52</v>
          </cell>
          <cell r="Y16">
            <v>79500</v>
          </cell>
          <cell r="Z16">
            <v>2977</v>
          </cell>
          <cell r="AA16">
            <v>14624040</v>
          </cell>
          <cell r="AB16">
            <v>1139</v>
          </cell>
          <cell r="AC16">
            <v>3602120</v>
          </cell>
          <cell r="AD16">
            <v>1</v>
          </cell>
          <cell r="AE16">
            <v>4117</v>
          </cell>
          <cell r="AF16">
            <v>18226160</v>
          </cell>
          <cell r="AG16">
            <v>36564</v>
          </cell>
          <cell r="AH16">
            <v>36379750</v>
          </cell>
          <cell r="AI16">
            <v>499198</v>
          </cell>
          <cell r="AJ16">
            <v>97607470</v>
          </cell>
          <cell r="AK16">
            <v>1623</v>
          </cell>
          <cell r="AL16">
            <v>537385</v>
          </cell>
          <cell r="AM16">
            <v>133987220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581</v>
          </cell>
          <cell r="AS16">
            <v>2</v>
          </cell>
          <cell r="AT16">
            <v>1</v>
          </cell>
          <cell r="AU16">
            <v>0</v>
          </cell>
          <cell r="AV16">
            <v>1467</v>
          </cell>
          <cell r="AW16">
            <v>198</v>
          </cell>
          <cell r="AX16">
            <v>80</v>
          </cell>
          <cell r="AY16">
            <v>0</v>
          </cell>
          <cell r="AZ16">
            <v>909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19</v>
          </cell>
          <cell r="BG16">
            <v>0</v>
          </cell>
          <cell r="BH16">
            <v>0</v>
          </cell>
          <cell r="BI16">
            <v>6</v>
          </cell>
          <cell r="BJ16">
            <v>2036</v>
          </cell>
          <cell r="BK16">
            <v>10914900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76471</v>
          </cell>
          <cell r="BT16">
            <v>15929</v>
          </cell>
          <cell r="BU16">
            <v>0</v>
          </cell>
          <cell r="BV16">
            <v>2400</v>
          </cell>
          <cell r="BW16">
            <v>0</v>
          </cell>
          <cell r="BX16">
            <v>94800</v>
          </cell>
          <cell r="BY16">
            <v>392</v>
          </cell>
          <cell r="BZ16">
            <v>240920</v>
          </cell>
          <cell r="CA16">
            <v>1</v>
          </cell>
          <cell r="CB16">
            <v>350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2</v>
          </cell>
          <cell r="CH16">
            <v>800</v>
          </cell>
          <cell r="CI16">
            <v>395</v>
          </cell>
          <cell r="CJ16">
            <v>242070</v>
          </cell>
          <cell r="CK16">
            <v>10</v>
          </cell>
          <cell r="CL16">
            <v>49600</v>
          </cell>
          <cell r="CM16">
            <v>0</v>
          </cell>
          <cell r="CN16">
            <v>0</v>
          </cell>
          <cell r="CO16">
            <v>188</v>
          </cell>
          <cell r="CP16">
            <v>6971600</v>
          </cell>
          <cell r="CQ16">
            <v>198</v>
          </cell>
          <cell r="CR16">
            <v>7021200</v>
          </cell>
          <cell r="CS16">
            <v>38</v>
          </cell>
          <cell r="CT16">
            <v>906800</v>
          </cell>
          <cell r="CU16">
            <v>0</v>
          </cell>
          <cell r="CV16">
            <v>0</v>
          </cell>
          <cell r="CW16">
            <v>38</v>
          </cell>
          <cell r="CX16">
            <v>906800</v>
          </cell>
          <cell r="CY16">
            <v>631</v>
          </cell>
          <cell r="CZ16">
            <v>8170070</v>
          </cell>
          <cell r="DA16">
            <v>385567</v>
          </cell>
          <cell r="DB16">
            <v>67639990</v>
          </cell>
          <cell r="DC16">
            <v>148242</v>
          </cell>
          <cell r="DD16">
            <v>55304840</v>
          </cell>
          <cell r="DE16">
            <v>4207</v>
          </cell>
          <cell r="DF16">
            <v>19212460</v>
          </cell>
          <cell r="DG16">
            <v>538016</v>
          </cell>
          <cell r="DH16">
            <v>142157290</v>
          </cell>
          <cell r="DI16">
            <v>125842804</v>
          </cell>
          <cell r="DJ16">
            <v>257790</v>
          </cell>
          <cell r="DK16">
            <v>43190780</v>
          </cell>
          <cell r="DL16">
            <v>9336</v>
          </cell>
          <cell r="DM16">
            <v>15259040</v>
          </cell>
          <cell r="DN16">
            <v>18</v>
          </cell>
          <cell r="DO16">
            <v>54540</v>
          </cell>
          <cell r="DP16">
            <v>267144</v>
          </cell>
          <cell r="DQ16">
            <v>58504360</v>
          </cell>
          <cell r="DR16">
            <v>1024609</v>
          </cell>
          <cell r="DS16">
            <v>144780</v>
          </cell>
          <cell r="DT16">
            <v>6431</v>
          </cell>
          <cell r="DU16">
            <v>1175820</v>
          </cell>
          <cell r="DV16">
            <v>3267</v>
          </cell>
          <cell r="DW16">
            <v>1042902</v>
          </cell>
          <cell r="DX16">
            <v>636</v>
          </cell>
          <cell r="DY16">
            <v>182</v>
          </cell>
          <cell r="DZ16">
            <v>1915</v>
          </cell>
          <cell r="EA16">
            <v>4202</v>
          </cell>
          <cell r="EB16">
            <v>317</v>
          </cell>
          <cell r="EC16">
            <v>6434</v>
          </cell>
          <cell r="ED16">
            <v>6112</v>
          </cell>
          <cell r="EE16">
            <v>1676</v>
          </cell>
          <cell r="EF16">
            <v>215</v>
          </cell>
          <cell r="EG16">
            <v>8003</v>
          </cell>
          <cell r="EH16">
            <v>66</v>
          </cell>
          <cell r="EI16">
            <v>150</v>
          </cell>
          <cell r="EJ16">
            <v>0</v>
          </cell>
          <cell r="EK16">
            <v>216</v>
          </cell>
          <cell r="EL16">
            <v>8093</v>
          </cell>
          <cell r="EM16">
            <v>6028</v>
          </cell>
          <cell r="EN16">
            <v>532</v>
          </cell>
          <cell r="EO16">
            <v>14653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4989</v>
          </cell>
        </row>
        <row r="17">
          <cell r="A17" t="str">
            <v>0110</v>
          </cell>
          <cell r="B17" t="str">
            <v>3458005</v>
          </cell>
          <cell r="C17">
            <v>20</v>
          </cell>
          <cell r="D17" t="str">
            <v>청양우체국</v>
          </cell>
          <cell r="E17">
            <v>4428</v>
          </cell>
          <cell r="F17">
            <v>1515800</v>
          </cell>
          <cell r="G17">
            <v>225256</v>
          </cell>
          <cell r="H17">
            <v>35193430</v>
          </cell>
          <cell r="I17">
            <v>1599</v>
          </cell>
          <cell r="J17">
            <v>231283</v>
          </cell>
          <cell r="K17">
            <v>36709230</v>
          </cell>
          <cell r="L17">
            <v>3257</v>
          </cell>
          <cell r="M17">
            <v>6961840</v>
          </cell>
          <cell r="N17">
            <v>6312</v>
          </cell>
          <cell r="O17">
            <v>7252290</v>
          </cell>
          <cell r="P17">
            <v>608</v>
          </cell>
          <cell r="Q17">
            <v>10177</v>
          </cell>
          <cell r="R17">
            <v>14214130</v>
          </cell>
          <cell r="S17">
            <v>3</v>
          </cell>
          <cell r="T17">
            <v>7500</v>
          </cell>
          <cell r="U17">
            <v>658</v>
          </cell>
          <cell r="V17">
            <v>1062500</v>
          </cell>
          <cell r="W17">
            <v>0</v>
          </cell>
          <cell r="X17">
            <v>661</v>
          </cell>
          <cell r="Y17">
            <v>1070000</v>
          </cell>
          <cell r="Z17">
            <v>2125</v>
          </cell>
          <cell r="AA17">
            <v>8348150</v>
          </cell>
          <cell r="AB17">
            <v>3005</v>
          </cell>
          <cell r="AC17">
            <v>8177170</v>
          </cell>
          <cell r="AD17">
            <v>2</v>
          </cell>
          <cell r="AE17">
            <v>5132</v>
          </cell>
          <cell r="AF17">
            <v>16525320</v>
          </cell>
          <cell r="AG17">
            <v>9813</v>
          </cell>
          <cell r="AH17">
            <v>16833290</v>
          </cell>
          <cell r="AI17">
            <v>235231</v>
          </cell>
          <cell r="AJ17">
            <v>51685390</v>
          </cell>
          <cell r="AK17">
            <v>2209</v>
          </cell>
          <cell r="AL17">
            <v>247253</v>
          </cell>
          <cell r="AM17">
            <v>68518680</v>
          </cell>
          <cell r="AN17">
            <v>24</v>
          </cell>
          <cell r="AO17">
            <v>6000</v>
          </cell>
          <cell r="AP17">
            <v>0</v>
          </cell>
          <cell r="AQ17">
            <v>0</v>
          </cell>
          <cell r="AR17">
            <v>193</v>
          </cell>
          <cell r="AS17">
            <v>3</v>
          </cell>
          <cell r="AT17">
            <v>0</v>
          </cell>
          <cell r="AU17">
            <v>0</v>
          </cell>
          <cell r="AV17">
            <v>228</v>
          </cell>
          <cell r="AW17">
            <v>175</v>
          </cell>
          <cell r="AX17">
            <v>36</v>
          </cell>
          <cell r="AY17">
            <v>0</v>
          </cell>
          <cell r="AZ17">
            <v>280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9</v>
          </cell>
          <cell r="BG17">
            <v>0</v>
          </cell>
          <cell r="BH17">
            <v>0</v>
          </cell>
          <cell r="BI17">
            <v>1</v>
          </cell>
          <cell r="BJ17">
            <v>1184</v>
          </cell>
          <cell r="BK17">
            <v>4156800</v>
          </cell>
          <cell r="BL17">
            <v>2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69116</v>
          </cell>
          <cell r="BT17">
            <v>4841</v>
          </cell>
          <cell r="BU17">
            <v>0</v>
          </cell>
          <cell r="BV17">
            <v>25</v>
          </cell>
          <cell r="BW17">
            <v>0</v>
          </cell>
          <cell r="BX17">
            <v>73982</v>
          </cell>
          <cell r="BY17">
            <v>71</v>
          </cell>
          <cell r="BZ17">
            <v>41080</v>
          </cell>
          <cell r="CA17">
            <v>0</v>
          </cell>
          <cell r="CB17">
            <v>0</v>
          </cell>
          <cell r="CC17">
            <v>1</v>
          </cell>
          <cell r="CD17">
            <v>750</v>
          </cell>
          <cell r="CE17">
            <v>2</v>
          </cell>
          <cell r="CF17">
            <v>12600</v>
          </cell>
          <cell r="CG17">
            <v>0</v>
          </cell>
          <cell r="CH17">
            <v>0</v>
          </cell>
          <cell r="CI17">
            <v>74</v>
          </cell>
          <cell r="CJ17">
            <v>54430</v>
          </cell>
          <cell r="CK17">
            <v>3</v>
          </cell>
          <cell r="CL17">
            <v>10650</v>
          </cell>
          <cell r="CM17">
            <v>0</v>
          </cell>
          <cell r="CN17">
            <v>0</v>
          </cell>
          <cell r="CO17">
            <v>58</v>
          </cell>
          <cell r="CP17">
            <v>1753400</v>
          </cell>
          <cell r="CQ17">
            <v>61</v>
          </cell>
          <cell r="CR17">
            <v>1764050</v>
          </cell>
          <cell r="CS17">
            <v>13</v>
          </cell>
          <cell r="CT17">
            <v>270400</v>
          </cell>
          <cell r="CU17">
            <v>0</v>
          </cell>
          <cell r="CV17">
            <v>0</v>
          </cell>
          <cell r="CW17">
            <v>13</v>
          </cell>
          <cell r="CX17">
            <v>270400</v>
          </cell>
          <cell r="CY17">
            <v>148</v>
          </cell>
          <cell r="CZ17">
            <v>2088880</v>
          </cell>
          <cell r="DA17">
            <v>231357</v>
          </cell>
          <cell r="DB17">
            <v>36763660</v>
          </cell>
          <cell r="DC17">
            <v>10238</v>
          </cell>
          <cell r="DD17">
            <v>15978180</v>
          </cell>
          <cell r="DE17">
            <v>5806</v>
          </cell>
          <cell r="DF17">
            <v>17865720</v>
          </cell>
          <cell r="DG17">
            <v>247401</v>
          </cell>
          <cell r="DH17">
            <v>70607560</v>
          </cell>
          <cell r="DI17">
            <v>63229690</v>
          </cell>
          <cell r="DJ17">
            <v>136101</v>
          </cell>
          <cell r="DK17">
            <v>18273120</v>
          </cell>
          <cell r="DL17">
            <v>1642</v>
          </cell>
          <cell r="DM17">
            <v>4094170</v>
          </cell>
          <cell r="DN17">
            <v>865</v>
          </cell>
          <cell r="DO17">
            <v>2182300</v>
          </cell>
          <cell r="DP17">
            <v>138608</v>
          </cell>
          <cell r="DQ17">
            <v>24549590</v>
          </cell>
          <cell r="DR17">
            <v>562634</v>
          </cell>
          <cell r="DS17">
            <v>20092</v>
          </cell>
          <cell r="DT17">
            <v>3723</v>
          </cell>
          <cell r="DU17">
            <v>586449</v>
          </cell>
          <cell r="DV17">
            <v>3316</v>
          </cell>
          <cell r="DW17">
            <v>582989</v>
          </cell>
          <cell r="DX17">
            <v>101</v>
          </cell>
          <cell r="DY17">
            <v>44</v>
          </cell>
          <cell r="DZ17">
            <v>102</v>
          </cell>
          <cell r="EA17">
            <v>1932</v>
          </cell>
          <cell r="EB17">
            <v>91</v>
          </cell>
          <cell r="EC17">
            <v>2125</v>
          </cell>
          <cell r="ED17">
            <v>3073</v>
          </cell>
          <cell r="EE17">
            <v>404</v>
          </cell>
          <cell r="EF17">
            <v>8</v>
          </cell>
          <cell r="EG17">
            <v>3485</v>
          </cell>
          <cell r="EH17">
            <v>7</v>
          </cell>
          <cell r="EI17">
            <v>20</v>
          </cell>
          <cell r="EJ17">
            <v>0</v>
          </cell>
          <cell r="EK17">
            <v>27</v>
          </cell>
          <cell r="EL17">
            <v>3182</v>
          </cell>
          <cell r="EM17">
            <v>2356</v>
          </cell>
          <cell r="EN17">
            <v>99</v>
          </cell>
          <cell r="EO17">
            <v>5637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5314</v>
          </cell>
        </row>
        <row r="18">
          <cell r="A18" t="str">
            <v>0110</v>
          </cell>
          <cell r="B18" t="str">
            <v>3508005</v>
          </cell>
          <cell r="C18">
            <v>14</v>
          </cell>
          <cell r="D18" t="str">
            <v>홍성우체국</v>
          </cell>
          <cell r="E18">
            <v>12218</v>
          </cell>
          <cell r="F18">
            <v>4161940</v>
          </cell>
          <cell r="G18">
            <v>537019</v>
          </cell>
          <cell r="H18">
            <v>84621860</v>
          </cell>
          <cell r="I18">
            <v>1202</v>
          </cell>
          <cell r="J18">
            <v>550439</v>
          </cell>
          <cell r="K18">
            <v>88783800</v>
          </cell>
          <cell r="L18">
            <v>7609</v>
          </cell>
          <cell r="M18">
            <v>11651410</v>
          </cell>
          <cell r="N18">
            <v>29712</v>
          </cell>
          <cell r="O18">
            <v>42698880</v>
          </cell>
          <cell r="P18">
            <v>1102</v>
          </cell>
          <cell r="Q18">
            <v>38423</v>
          </cell>
          <cell r="R18">
            <v>54350290</v>
          </cell>
          <cell r="S18">
            <v>33</v>
          </cell>
          <cell r="T18">
            <v>83000</v>
          </cell>
          <cell r="U18">
            <v>308</v>
          </cell>
          <cell r="V18">
            <v>462000</v>
          </cell>
          <cell r="W18">
            <v>0</v>
          </cell>
          <cell r="X18">
            <v>341</v>
          </cell>
          <cell r="Y18">
            <v>545000</v>
          </cell>
          <cell r="Z18">
            <v>3665</v>
          </cell>
          <cell r="AA18">
            <v>17547380</v>
          </cell>
          <cell r="AB18">
            <v>4467</v>
          </cell>
          <cell r="AC18">
            <v>12567600</v>
          </cell>
          <cell r="AD18">
            <v>13</v>
          </cell>
          <cell r="AE18">
            <v>8145</v>
          </cell>
          <cell r="AF18">
            <v>30114980</v>
          </cell>
          <cell r="AG18">
            <v>23525</v>
          </cell>
          <cell r="AH18">
            <v>33443730</v>
          </cell>
          <cell r="AI18">
            <v>571506</v>
          </cell>
          <cell r="AJ18">
            <v>140350340</v>
          </cell>
          <cell r="AK18">
            <v>2317</v>
          </cell>
          <cell r="AL18">
            <v>597348</v>
          </cell>
          <cell r="AM18">
            <v>173794070</v>
          </cell>
          <cell r="AN18">
            <v>7726</v>
          </cell>
          <cell r="AO18">
            <v>1973800</v>
          </cell>
          <cell r="AP18">
            <v>0</v>
          </cell>
          <cell r="AQ18">
            <v>0</v>
          </cell>
          <cell r="AR18">
            <v>36</v>
          </cell>
          <cell r="AS18">
            <v>3</v>
          </cell>
          <cell r="AT18">
            <v>2</v>
          </cell>
          <cell r="AU18">
            <v>1</v>
          </cell>
          <cell r="AV18">
            <v>8639</v>
          </cell>
          <cell r="AW18">
            <v>201</v>
          </cell>
          <cell r="AX18">
            <v>51</v>
          </cell>
          <cell r="AY18">
            <v>0</v>
          </cell>
          <cell r="AZ18">
            <v>540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29</v>
          </cell>
          <cell r="BG18">
            <v>0</v>
          </cell>
          <cell r="BH18">
            <v>0</v>
          </cell>
          <cell r="BI18">
            <v>1</v>
          </cell>
          <cell r="BJ18">
            <v>2661</v>
          </cell>
          <cell r="BK18">
            <v>13488950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54625</v>
          </cell>
          <cell r="BT18">
            <v>31480</v>
          </cell>
          <cell r="BU18">
            <v>0</v>
          </cell>
          <cell r="BV18">
            <v>0</v>
          </cell>
          <cell r="BW18">
            <v>0</v>
          </cell>
          <cell r="BX18">
            <v>86105</v>
          </cell>
          <cell r="BY18">
            <v>235</v>
          </cell>
          <cell r="BZ18">
            <v>121370</v>
          </cell>
          <cell r="CA18">
            <v>47</v>
          </cell>
          <cell r="CB18">
            <v>16450</v>
          </cell>
          <cell r="CC18">
            <v>0</v>
          </cell>
          <cell r="CD18">
            <v>0</v>
          </cell>
          <cell r="CE18">
            <v>9</v>
          </cell>
          <cell r="CF18">
            <v>49200</v>
          </cell>
          <cell r="CG18">
            <v>34</v>
          </cell>
          <cell r="CH18">
            <v>13600</v>
          </cell>
          <cell r="CI18">
            <v>325</v>
          </cell>
          <cell r="CJ18">
            <v>200620</v>
          </cell>
          <cell r="CK18">
            <v>7</v>
          </cell>
          <cell r="CL18">
            <v>18300</v>
          </cell>
          <cell r="CM18">
            <v>0</v>
          </cell>
          <cell r="CN18">
            <v>0</v>
          </cell>
          <cell r="CO18">
            <v>176</v>
          </cell>
          <cell r="CP18">
            <v>6725900</v>
          </cell>
          <cell r="CQ18">
            <v>183</v>
          </cell>
          <cell r="CR18">
            <v>6744200</v>
          </cell>
          <cell r="CS18">
            <v>133</v>
          </cell>
          <cell r="CT18">
            <v>3586700</v>
          </cell>
          <cell r="CU18">
            <v>8</v>
          </cell>
          <cell r="CV18">
            <v>314500</v>
          </cell>
          <cell r="CW18">
            <v>141</v>
          </cell>
          <cell r="CX18">
            <v>3901200</v>
          </cell>
          <cell r="CY18">
            <v>649</v>
          </cell>
          <cell r="CZ18">
            <v>10846020</v>
          </cell>
          <cell r="DA18">
            <v>550764</v>
          </cell>
          <cell r="DB18">
            <v>88984420</v>
          </cell>
          <cell r="DC18">
            <v>38606</v>
          </cell>
          <cell r="DD18">
            <v>61094490</v>
          </cell>
          <cell r="DE18">
            <v>8627</v>
          </cell>
          <cell r="DF18">
            <v>34561180</v>
          </cell>
          <cell r="DG18">
            <v>597997</v>
          </cell>
          <cell r="DH18">
            <v>184640090</v>
          </cell>
          <cell r="DI18">
            <v>182372920</v>
          </cell>
          <cell r="DJ18">
            <v>200458</v>
          </cell>
          <cell r="DK18">
            <v>32461380</v>
          </cell>
          <cell r="DL18">
            <v>14161</v>
          </cell>
          <cell r="DM18">
            <v>26756560</v>
          </cell>
          <cell r="DN18">
            <v>31</v>
          </cell>
          <cell r="DO18">
            <v>91000</v>
          </cell>
          <cell r="DP18">
            <v>214650</v>
          </cell>
          <cell r="DQ18">
            <v>59308940</v>
          </cell>
          <cell r="DR18">
            <v>1377275</v>
          </cell>
          <cell r="DS18">
            <v>51027</v>
          </cell>
          <cell r="DT18">
            <v>7524</v>
          </cell>
          <cell r="DU18">
            <v>1435826</v>
          </cell>
          <cell r="DV18">
            <v>40008</v>
          </cell>
          <cell r="DW18">
            <v>1395171</v>
          </cell>
          <cell r="DX18">
            <v>326</v>
          </cell>
          <cell r="DY18">
            <v>321</v>
          </cell>
          <cell r="DZ18">
            <v>353</v>
          </cell>
          <cell r="EA18">
            <v>2253</v>
          </cell>
          <cell r="EB18">
            <v>127</v>
          </cell>
          <cell r="EC18">
            <v>2733</v>
          </cell>
          <cell r="ED18">
            <v>2839</v>
          </cell>
          <cell r="EE18">
            <v>951</v>
          </cell>
          <cell r="EF18">
            <v>63</v>
          </cell>
          <cell r="EG18">
            <v>3853</v>
          </cell>
          <cell r="EH18">
            <v>135</v>
          </cell>
          <cell r="EI18">
            <v>95</v>
          </cell>
          <cell r="EJ18">
            <v>0</v>
          </cell>
          <cell r="EK18">
            <v>230</v>
          </cell>
          <cell r="EL18">
            <v>3327</v>
          </cell>
          <cell r="EM18">
            <v>3299</v>
          </cell>
          <cell r="EN18">
            <v>190</v>
          </cell>
          <cell r="EO18">
            <v>6816</v>
          </cell>
          <cell r="EP18">
            <v>3267150</v>
          </cell>
          <cell r="EQ18">
            <v>126482</v>
          </cell>
          <cell r="ER18">
            <v>19922</v>
          </cell>
          <cell r="ES18">
            <v>3413554</v>
          </cell>
          <cell r="ET18">
            <v>27145</v>
          </cell>
        </row>
        <row r="19">
          <cell r="A19" t="str">
            <v>0110</v>
          </cell>
          <cell r="B19" t="str">
            <v>3550105</v>
          </cell>
          <cell r="C19">
            <v>22</v>
          </cell>
          <cell r="D19" t="str">
            <v>보령우체국</v>
          </cell>
          <cell r="E19">
            <v>10869</v>
          </cell>
          <cell r="F19">
            <v>3696230</v>
          </cell>
          <cell r="G19">
            <v>325695</v>
          </cell>
          <cell r="H19">
            <v>53545340</v>
          </cell>
          <cell r="I19">
            <v>4923</v>
          </cell>
          <cell r="J19">
            <v>341487</v>
          </cell>
          <cell r="K19">
            <v>57241570</v>
          </cell>
          <cell r="L19">
            <v>8945</v>
          </cell>
          <cell r="M19">
            <v>13646710</v>
          </cell>
          <cell r="N19">
            <v>23536</v>
          </cell>
          <cell r="O19">
            <v>28398310</v>
          </cell>
          <cell r="P19">
            <v>1504</v>
          </cell>
          <cell r="Q19">
            <v>33985</v>
          </cell>
          <cell r="R19">
            <v>42045020</v>
          </cell>
          <cell r="S19">
            <v>0</v>
          </cell>
          <cell r="T19">
            <v>0</v>
          </cell>
          <cell r="U19">
            <v>551</v>
          </cell>
          <cell r="V19">
            <v>827000</v>
          </cell>
          <cell r="W19">
            <v>0</v>
          </cell>
          <cell r="X19">
            <v>551</v>
          </cell>
          <cell r="Y19">
            <v>827000</v>
          </cell>
          <cell r="Z19">
            <v>1977</v>
          </cell>
          <cell r="AA19">
            <v>7889300</v>
          </cell>
          <cell r="AB19">
            <v>27826</v>
          </cell>
          <cell r="AC19">
            <v>73260040</v>
          </cell>
          <cell r="AD19">
            <v>139</v>
          </cell>
          <cell r="AE19">
            <v>29942</v>
          </cell>
          <cell r="AF19">
            <v>81149340</v>
          </cell>
          <cell r="AG19">
            <v>21791</v>
          </cell>
          <cell r="AH19">
            <v>25232240</v>
          </cell>
          <cell r="AI19">
            <v>377608</v>
          </cell>
          <cell r="AJ19">
            <v>156030690</v>
          </cell>
          <cell r="AK19">
            <v>6566</v>
          </cell>
          <cell r="AL19">
            <v>405965</v>
          </cell>
          <cell r="AM19">
            <v>181262930</v>
          </cell>
          <cell r="AN19">
            <v>259</v>
          </cell>
          <cell r="AO19">
            <v>65890</v>
          </cell>
          <cell r="AP19">
            <v>320</v>
          </cell>
          <cell r="AQ19">
            <v>27960</v>
          </cell>
          <cell r="AR19">
            <v>134</v>
          </cell>
          <cell r="AS19">
            <v>14</v>
          </cell>
          <cell r="AT19">
            <v>3</v>
          </cell>
          <cell r="AU19">
            <v>0</v>
          </cell>
          <cell r="AV19">
            <v>0</v>
          </cell>
          <cell r="AW19">
            <v>265</v>
          </cell>
          <cell r="AX19">
            <v>74</v>
          </cell>
          <cell r="AY19">
            <v>0</v>
          </cell>
          <cell r="AZ19">
            <v>412</v>
          </cell>
          <cell r="BA19">
            <v>0</v>
          </cell>
          <cell r="BB19">
            <v>0</v>
          </cell>
          <cell r="BC19">
            <v>65</v>
          </cell>
          <cell r="BD19">
            <v>65000</v>
          </cell>
          <cell r="BE19">
            <v>0</v>
          </cell>
          <cell r="BF19">
            <v>16</v>
          </cell>
          <cell r="BG19">
            <v>0</v>
          </cell>
          <cell r="BH19">
            <v>0</v>
          </cell>
          <cell r="BI19">
            <v>0</v>
          </cell>
          <cell r="BJ19">
            <v>5969</v>
          </cell>
          <cell r="BK19">
            <v>18614500</v>
          </cell>
          <cell r="BL19">
            <v>15</v>
          </cell>
          <cell r="BM19">
            <v>0</v>
          </cell>
          <cell r="BN19">
            <v>0</v>
          </cell>
          <cell r="BO19">
            <v>4</v>
          </cell>
          <cell r="BP19">
            <v>4000</v>
          </cell>
          <cell r="BQ19">
            <v>0</v>
          </cell>
          <cell r="BR19">
            <v>0</v>
          </cell>
          <cell r="BS19">
            <v>69441</v>
          </cell>
          <cell r="BT19">
            <v>25997</v>
          </cell>
          <cell r="BU19">
            <v>0</v>
          </cell>
          <cell r="BV19">
            <v>285</v>
          </cell>
          <cell r="BW19">
            <v>0</v>
          </cell>
          <cell r="BX19">
            <v>95723</v>
          </cell>
          <cell r="BY19">
            <v>249</v>
          </cell>
          <cell r="BZ19">
            <v>242920</v>
          </cell>
          <cell r="CA19">
            <v>39</v>
          </cell>
          <cell r="CB19">
            <v>13650</v>
          </cell>
          <cell r="CC19">
            <v>436</v>
          </cell>
          <cell r="CD19">
            <v>488800</v>
          </cell>
          <cell r="CE19">
            <v>0</v>
          </cell>
          <cell r="CF19">
            <v>0</v>
          </cell>
          <cell r="CG19">
            <v>1</v>
          </cell>
          <cell r="CH19">
            <v>400</v>
          </cell>
          <cell r="CI19">
            <v>725</v>
          </cell>
          <cell r="CJ19">
            <v>745770</v>
          </cell>
          <cell r="CK19">
            <v>60</v>
          </cell>
          <cell r="CL19">
            <v>506100</v>
          </cell>
          <cell r="CM19">
            <v>0</v>
          </cell>
          <cell r="CN19">
            <v>0</v>
          </cell>
          <cell r="CO19">
            <v>137</v>
          </cell>
          <cell r="CP19">
            <v>6161200</v>
          </cell>
          <cell r="CQ19">
            <v>197</v>
          </cell>
          <cell r="CR19">
            <v>6667300</v>
          </cell>
          <cell r="CS19">
            <v>210</v>
          </cell>
          <cell r="CT19">
            <v>6307800</v>
          </cell>
          <cell r="CU19">
            <v>0</v>
          </cell>
          <cell r="CV19">
            <v>0</v>
          </cell>
          <cell r="CW19">
            <v>210</v>
          </cell>
          <cell r="CX19">
            <v>6307800</v>
          </cell>
          <cell r="CY19">
            <v>1132</v>
          </cell>
          <cell r="CZ19">
            <v>13720870</v>
          </cell>
          <cell r="DA19">
            <v>342212</v>
          </cell>
          <cell r="DB19">
            <v>57987340</v>
          </cell>
          <cell r="DC19">
            <v>34182</v>
          </cell>
          <cell r="DD19">
            <v>48712320</v>
          </cell>
          <cell r="DE19">
            <v>30703</v>
          </cell>
          <cell r="DF19">
            <v>88284140</v>
          </cell>
          <cell r="DG19">
            <v>407097</v>
          </cell>
          <cell r="DH19">
            <v>194983800</v>
          </cell>
          <cell r="DI19">
            <v>185152490</v>
          </cell>
          <cell r="DJ19">
            <v>203382</v>
          </cell>
          <cell r="DK19">
            <v>32782140</v>
          </cell>
          <cell r="DL19">
            <v>10455</v>
          </cell>
          <cell r="DM19">
            <v>13171170</v>
          </cell>
          <cell r="DN19">
            <v>2244</v>
          </cell>
          <cell r="DO19">
            <v>7380000</v>
          </cell>
          <cell r="DP19">
            <v>216081</v>
          </cell>
          <cell r="DQ19">
            <v>53333310</v>
          </cell>
          <cell r="DR19">
            <v>935080</v>
          </cell>
          <cell r="DS19">
            <v>48979</v>
          </cell>
          <cell r="DT19">
            <v>6725</v>
          </cell>
          <cell r="DU19">
            <v>990784</v>
          </cell>
          <cell r="DV19">
            <v>3887</v>
          </cell>
          <cell r="DW19">
            <v>501768</v>
          </cell>
          <cell r="DX19">
            <v>301</v>
          </cell>
          <cell r="DY19">
            <v>1299</v>
          </cell>
          <cell r="DZ19">
            <v>1857</v>
          </cell>
          <cell r="EA19">
            <v>7144</v>
          </cell>
          <cell r="EB19">
            <v>502</v>
          </cell>
          <cell r="EC19">
            <v>9503</v>
          </cell>
          <cell r="ED19">
            <v>14535</v>
          </cell>
          <cell r="EE19">
            <v>2015</v>
          </cell>
          <cell r="EF19">
            <v>77</v>
          </cell>
          <cell r="EG19">
            <v>16627</v>
          </cell>
          <cell r="EH19">
            <v>2</v>
          </cell>
          <cell r="EI19">
            <v>9</v>
          </cell>
          <cell r="EJ19">
            <v>0</v>
          </cell>
          <cell r="EK19">
            <v>11</v>
          </cell>
          <cell r="EL19">
            <v>16394</v>
          </cell>
          <cell r="EM19">
            <v>9168</v>
          </cell>
          <cell r="EN19">
            <v>579</v>
          </cell>
          <cell r="EO19">
            <v>26141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6793</v>
          </cell>
        </row>
        <row r="20">
          <cell r="A20" t="str">
            <v>0110</v>
          </cell>
          <cell r="B20" t="str">
            <v>3560105</v>
          </cell>
          <cell r="C20">
            <v>23</v>
          </cell>
          <cell r="D20" t="str">
            <v>서산우체국</v>
          </cell>
          <cell r="E20">
            <v>11693</v>
          </cell>
          <cell r="F20">
            <v>4169710</v>
          </cell>
          <cell r="G20">
            <v>701073</v>
          </cell>
          <cell r="H20">
            <v>118672600</v>
          </cell>
          <cell r="I20">
            <v>818</v>
          </cell>
          <cell r="J20">
            <v>713584</v>
          </cell>
          <cell r="K20">
            <v>122842310</v>
          </cell>
          <cell r="L20">
            <v>11492</v>
          </cell>
          <cell r="M20">
            <v>18677180</v>
          </cell>
          <cell r="N20">
            <v>32876</v>
          </cell>
          <cell r="O20">
            <v>38916230</v>
          </cell>
          <cell r="P20">
            <v>1023</v>
          </cell>
          <cell r="Q20">
            <v>45391</v>
          </cell>
          <cell r="R20">
            <v>57593410</v>
          </cell>
          <cell r="S20">
            <v>161</v>
          </cell>
          <cell r="T20">
            <v>402500</v>
          </cell>
          <cell r="U20">
            <v>2058</v>
          </cell>
          <cell r="V20">
            <v>3041600</v>
          </cell>
          <cell r="W20">
            <v>0</v>
          </cell>
          <cell r="X20">
            <v>2219</v>
          </cell>
          <cell r="Y20">
            <v>3444100</v>
          </cell>
          <cell r="Z20">
            <v>4204</v>
          </cell>
          <cell r="AA20">
            <v>19172630</v>
          </cell>
          <cell r="AB20">
            <v>2422</v>
          </cell>
          <cell r="AC20">
            <v>7845000</v>
          </cell>
          <cell r="AD20">
            <v>1</v>
          </cell>
          <cell r="AE20">
            <v>6627</v>
          </cell>
          <cell r="AF20">
            <v>27017630</v>
          </cell>
          <cell r="AG20">
            <v>27550</v>
          </cell>
          <cell r="AH20">
            <v>42422020</v>
          </cell>
          <cell r="AI20">
            <v>738429</v>
          </cell>
          <cell r="AJ20">
            <v>168475430</v>
          </cell>
          <cell r="AK20">
            <v>1842</v>
          </cell>
          <cell r="AL20">
            <v>767821</v>
          </cell>
          <cell r="AM20">
            <v>210897450</v>
          </cell>
          <cell r="AN20">
            <v>4290</v>
          </cell>
          <cell r="AO20">
            <v>1131830</v>
          </cell>
          <cell r="AP20">
            <v>744</v>
          </cell>
          <cell r="AQ20">
            <v>63330</v>
          </cell>
          <cell r="AR20">
            <v>726</v>
          </cell>
          <cell r="AS20">
            <v>7</v>
          </cell>
          <cell r="AT20">
            <v>3</v>
          </cell>
          <cell r="AU20">
            <v>2</v>
          </cell>
          <cell r="AV20">
            <v>9475</v>
          </cell>
          <cell r="AW20">
            <v>299</v>
          </cell>
          <cell r="AX20">
            <v>125</v>
          </cell>
          <cell r="AY20">
            <v>0</v>
          </cell>
          <cell r="AZ20">
            <v>1032</v>
          </cell>
          <cell r="BA20">
            <v>0</v>
          </cell>
          <cell r="BB20">
            <v>0</v>
          </cell>
          <cell r="BC20">
            <v>25</v>
          </cell>
          <cell r="BD20">
            <v>25000</v>
          </cell>
          <cell r="BE20">
            <v>0</v>
          </cell>
          <cell r="BF20">
            <v>44</v>
          </cell>
          <cell r="BG20">
            <v>0</v>
          </cell>
          <cell r="BH20">
            <v>0</v>
          </cell>
          <cell r="BI20">
            <v>2</v>
          </cell>
          <cell r="BJ20">
            <v>2823</v>
          </cell>
          <cell r="BK20">
            <v>12727800</v>
          </cell>
          <cell r="BL20">
            <v>1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76446</v>
          </cell>
          <cell r="BT20">
            <v>18577</v>
          </cell>
          <cell r="BU20">
            <v>0</v>
          </cell>
          <cell r="BV20">
            <v>0</v>
          </cell>
          <cell r="BW20">
            <v>0</v>
          </cell>
          <cell r="BX20">
            <v>95023</v>
          </cell>
          <cell r="BY20">
            <v>585</v>
          </cell>
          <cell r="BZ20">
            <v>296150</v>
          </cell>
          <cell r="CA20">
            <v>33</v>
          </cell>
          <cell r="CB20">
            <v>11550</v>
          </cell>
          <cell r="CC20">
            <v>16</v>
          </cell>
          <cell r="CD20">
            <v>75000</v>
          </cell>
          <cell r="CE20">
            <v>0</v>
          </cell>
          <cell r="CF20">
            <v>0</v>
          </cell>
          <cell r="CG20">
            <v>2</v>
          </cell>
          <cell r="CH20">
            <v>800</v>
          </cell>
          <cell r="CI20">
            <v>636</v>
          </cell>
          <cell r="CJ20">
            <v>383500</v>
          </cell>
          <cell r="CK20">
            <v>31</v>
          </cell>
          <cell r="CL20">
            <v>113680</v>
          </cell>
          <cell r="CM20">
            <v>0</v>
          </cell>
          <cell r="CN20">
            <v>0</v>
          </cell>
          <cell r="CO20">
            <v>198</v>
          </cell>
          <cell r="CP20">
            <v>5880000</v>
          </cell>
          <cell r="CQ20">
            <v>229</v>
          </cell>
          <cell r="CR20">
            <v>5993680</v>
          </cell>
          <cell r="CS20">
            <v>86</v>
          </cell>
          <cell r="CT20">
            <v>2973700</v>
          </cell>
          <cell r="CU20">
            <v>1</v>
          </cell>
          <cell r="CV20">
            <v>39900</v>
          </cell>
          <cell r="CW20">
            <v>87</v>
          </cell>
          <cell r="CX20">
            <v>3013600</v>
          </cell>
          <cell r="CY20">
            <v>952</v>
          </cell>
          <cell r="CZ20">
            <v>9390780</v>
          </cell>
          <cell r="DA20">
            <v>714220</v>
          </cell>
          <cell r="DB20">
            <v>123225810</v>
          </cell>
          <cell r="DC20">
            <v>45620</v>
          </cell>
          <cell r="DD20">
            <v>63587090</v>
          </cell>
          <cell r="DE20">
            <v>8933</v>
          </cell>
          <cell r="DF20">
            <v>33475330</v>
          </cell>
          <cell r="DG20">
            <v>768773</v>
          </cell>
          <cell r="DH20">
            <v>220288230</v>
          </cell>
          <cell r="DI20">
            <v>199256230</v>
          </cell>
          <cell r="DJ20">
            <v>311576</v>
          </cell>
          <cell r="DK20">
            <v>54225420</v>
          </cell>
          <cell r="DL20">
            <v>19751</v>
          </cell>
          <cell r="DM20">
            <v>27375100</v>
          </cell>
          <cell r="DN20">
            <v>1260</v>
          </cell>
          <cell r="DO20">
            <v>1951500</v>
          </cell>
          <cell r="DP20">
            <v>332587</v>
          </cell>
          <cell r="DQ20">
            <v>83552020</v>
          </cell>
          <cell r="DR20">
            <v>1637667</v>
          </cell>
          <cell r="DS20">
            <v>71406</v>
          </cell>
          <cell r="DT20">
            <v>10856</v>
          </cell>
          <cell r="DU20">
            <v>1719929</v>
          </cell>
          <cell r="DV20">
            <v>37311</v>
          </cell>
          <cell r="DW20">
            <v>1020651</v>
          </cell>
          <cell r="DX20">
            <v>760</v>
          </cell>
          <cell r="DY20">
            <v>352</v>
          </cell>
          <cell r="DZ20">
            <v>5852</v>
          </cell>
          <cell r="EA20">
            <v>12098</v>
          </cell>
          <cell r="EB20">
            <v>644</v>
          </cell>
          <cell r="EC20">
            <v>18594</v>
          </cell>
          <cell r="ED20">
            <v>19215</v>
          </cell>
          <cell r="EE20">
            <v>4418</v>
          </cell>
          <cell r="EF20">
            <v>229</v>
          </cell>
          <cell r="EG20">
            <v>23862</v>
          </cell>
          <cell r="EH20">
            <v>107</v>
          </cell>
          <cell r="EI20">
            <v>179</v>
          </cell>
          <cell r="EJ20">
            <v>0</v>
          </cell>
          <cell r="EK20">
            <v>286</v>
          </cell>
          <cell r="EL20">
            <v>25174</v>
          </cell>
          <cell r="EM20">
            <v>16695</v>
          </cell>
          <cell r="EN20">
            <v>873</v>
          </cell>
          <cell r="EO20">
            <v>42742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8473</v>
          </cell>
        </row>
        <row r="21">
          <cell r="A21" t="str">
            <v>0110</v>
          </cell>
          <cell r="B21" t="str">
            <v>3579005</v>
          </cell>
          <cell r="C21">
            <v>24</v>
          </cell>
          <cell r="D21" t="str">
            <v>태안우체국</v>
          </cell>
          <cell r="E21">
            <v>1899</v>
          </cell>
          <cell r="F21">
            <v>645660</v>
          </cell>
          <cell r="G21">
            <v>305524</v>
          </cell>
          <cell r="H21">
            <v>48674000</v>
          </cell>
          <cell r="I21">
            <v>111676</v>
          </cell>
          <cell r="J21">
            <v>419099</v>
          </cell>
          <cell r="K21">
            <v>49319660</v>
          </cell>
          <cell r="L21">
            <v>4043</v>
          </cell>
          <cell r="M21">
            <v>7193270</v>
          </cell>
          <cell r="N21">
            <v>13236</v>
          </cell>
          <cell r="O21">
            <v>19492320</v>
          </cell>
          <cell r="P21">
            <v>762</v>
          </cell>
          <cell r="Q21">
            <v>18041</v>
          </cell>
          <cell r="R21">
            <v>26685590</v>
          </cell>
          <cell r="S21">
            <v>0</v>
          </cell>
          <cell r="T21">
            <v>0</v>
          </cell>
          <cell r="U21">
            <v>4394</v>
          </cell>
          <cell r="V21">
            <v>6591000</v>
          </cell>
          <cell r="W21">
            <v>354</v>
          </cell>
          <cell r="X21">
            <v>4748</v>
          </cell>
          <cell r="Y21">
            <v>6591000</v>
          </cell>
          <cell r="Z21">
            <v>3893</v>
          </cell>
          <cell r="AA21">
            <v>17732400</v>
          </cell>
          <cell r="AB21">
            <v>4124</v>
          </cell>
          <cell r="AC21">
            <v>11213500</v>
          </cell>
          <cell r="AD21">
            <v>5</v>
          </cell>
          <cell r="AE21">
            <v>8022</v>
          </cell>
          <cell r="AF21">
            <v>28945900</v>
          </cell>
          <cell r="AG21">
            <v>9835</v>
          </cell>
          <cell r="AH21">
            <v>25571330</v>
          </cell>
          <cell r="AI21">
            <v>327278</v>
          </cell>
          <cell r="AJ21">
            <v>85970820</v>
          </cell>
          <cell r="AK21">
            <v>112797</v>
          </cell>
          <cell r="AL21">
            <v>449910</v>
          </cell>
          <cell r="AM21">
            <v>111542150</v>
          </cell>
          <cell r="AN21">
            <v>5621</v>
          </cell>
          <cell r="AO21">
            <v>1483490</v>
          </cell>
          <cell r="AP21">
            <v>72</v>
          </cell>
          <cell r="AQ21">
            <v>6120</v>
          </cell>
          <cell r="AR21">
            <v>43</v>
          </cell>
          <cell r="AS21">
            <v>7</v>
          </cell>
          <cell r="AT21">
            <v>2</v>
          </cell>
          <cell r="AU21">
            <v>0</v>
          </cell>
          <cell r="AV21">
            <v>1090</v>
          </cell>
          <cell r="AW21">
            <v>202</v>
          </cell>
          <cell r="AX21">
            <v>104</v>
          </cell>
          <cell r="AY21">
            <v>0</v>
          </cell>
          <cell r="AZ21">
            <v>530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20</v>
          </cell>
          <cell r="BG21">
            <v>0</v>
          </cell>
          <cell r="BH21">
            <v>0</v>
          </cell>
          <cell r="BI21">
            <v>0</v>
          </cell>
          <cell r="BJ21">
            <v>3083</v>
          </cell>
          <cell r="BK21">
            <v>14897300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34261</v>
          </cell>
          <cell r="BT21">
            <v>15114</v>
          </cell>
          <cell r="BU21">
            <v>0</v>
          </cell>
          <cell r="BV21">
            <v>21</v>
          </cell>
          <cell r="BW21">
            <v>0</v>
          </cell>
          <cell r="BX21">
            <v>49396</v>
          </cell>
          <cell r="BY21">
            <v>3</v>
          </cell>
          <cell r="BZ21">
            <v>1740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3</v>
          </cell>
          <cell r="CJ21">
            <v>1740</v>
          </cell>
          <cell r="CK21">
            <v>4</v>
          </cell>
          <cell r="CL21">
            <v>8720</v>
          </cell>
          <cell r="CM21">
            <v>0</v>
          </cell>
          <cell r="CN21">
            <v>0</v>
          </cell>
          <cell r="CO21">
            <v>55</v>
          </cell>
          <cell r="CP21">
            <v>2393000</v>
          </cell>
          <cell r="CQ21">
            <v>59</v>
          </cell>
          <cell r="CR21">
            <v>2401720</v>
          </cell>
          <cell r="CS21">
            <v>64</v>
          </cell>
          <cell r="CT21">
            <v>1675300</v>
          </cell>
          <cell r="CU21">
            <v>8</v>
          </cell>
          <cell r="CV21">
            <v>359300</v>
          </cell>
          <cell r="CW21">
            <v>72</v>
          </cell>
          <cell r="CX21">
            <v>2034600</v>
          </cell>
          <cell r="CY21">
            <v>134</v>
          </cell>
          <cell r="CZ21">
            <v>4438060</v>
          </cell>
          <cell r="DA21">
            <v>419102</v>
          </cell>
          <cell r="DB21">
            <v>49321400</v>
          </cell>
          <cell r="DC21">
            <v>18100</v>
          </cell>
          <cell r="DD21">
            <v>29087310</v>
          </cell>
          <cell r="DE21">
            <v>12842</v>
          </cell>
          <cell r="DF21">
            <v>37571500</v>
          </cell>
          <cell r="DG21">
            <v>450044</v>
          </cell>
          <cell r="DH21">
            <v>115980210</v>
          </cell>
          <cell r="DI21">
            <v>89215550</v>
          </cell>
          <cell r="DJ21">
            <v>139056</v>
          </cell>
          <cell r="DK21">
            <v>22899270</v>
          </cell>
          <cell r="DL21">
            <v>7912</v>
          </cell>
          <cell r="DM21">
            <v>14932790</v>
          </cell>
          <cell r="DN21">
            <v>307</v>
          </cell>
          <cell r="DO21">
            <v>1688500</v>
          </cell>
          <cell r="DP21">
            <v>147275</v>
          </cell>
          <cell r="DQ21">
            <v>39520560</v>
          </cell>
          <cell r="DR21">
            <v>948613</v>
          </cell>
          <cell r="DS21">
            <v>35522</v>
          </cell>
          <cell r="DT21">
            <v>6918</v>
          </cell>
          <cell r="DU21">
            <v>991053</v>
          </cell>
          <cell r="DV21">
            <v>3330</v>
          </cell>
          <cell r="DW21">
            <v>852098</v>
          </cell>
          <cell r="DX21">
            <v>2044</v>
          </cell>
          <cell r="DY21">
            <v>184</v>
          </cell>
          <cell r="DZ21">
            <v>1864</v>
          </cell>
          <cell r="EA21">
            <v>2012</v>
          </cell>
          <cell r="EB21">
            <v>85</v>
          </cell>
          <cell r="EC21">
            <v>3961</v>
          </cell>
          <cell r="ED21">
            <v>2026</v>
          </cell>
          <cell r="EE21">
            <v>587</v>
          </cell>
          <cell r="EF21">
            <v>15</v>
          </cell>
          <cell r="EG21">
            <v>2628</v>
          </cell>
          <cell r="EH21">
            <v>0</v>
          </cell>
          <cell r="EI21">
            <v>15</v>
          </cell>
          <cell r="EJ21">
            <v>0</v>
          </cell>
          <cell r="EK21">
            <v>15</v>
          </cell>
          <cell r="EL21">
            <v>3890</v>
          </cell>
          <cell r="EM21">
            <v>2614</v>
          </cell>
          <cell r="EN21">
            <v>100</v>
          </cell>
          <cell r="EO21">
            <v>6604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8265</v>
          </cell>
        </row>
        <row r="22">
          <cell r="A22" t="str">
            <v>0110</v>
          </cell>
          <cell r="B22" t="str">
            <v>3600114</v>
          </cell>
          <cell r="C22">
            <v>8</v>
          </cell>
          <cell r="D22" t="str">
            <v>청주우체국</v>
          </cell>
          <cell r="E22">
            <v>32760</v>
          </cell>
          <cell r="F22">
            <v>13452500</v>
          </cell>
          <cell r="G22">
            <v>3004089</v>
          </cell>
          <cell r="H22">
            <v>517003770</v>
          </cell>
          <cell r="I22">
            <v>6247</v>
          </cell>
          <cell r="J22">
            <v>3043096</v>
          </cell>
          <cell r="K22">
            <v>530456270</v>
          </cell>
          <cell r="L22">
            <v>75522</v>
          </cell>
          <cell r="M22">
            <v>124430220</v>
          </cell>
          <cell r="N22">
            <v>148445</v>
          </cell>
          <cell r="O22">
            <v>242077600</v>
          </cell>
          <cell r="P22">
            <v>7498</v>
          </cell>
          <cell r="Q22">
            <v>231465</v>
          </cell>
          <cell r="R22">
            <v>366507820</v>
          </cell>
          <cell r="S22">
            <v>25</v>
          </cell>
          <cell r="T22">
            <v>74500</v>
          </cell>
          <cell r="U22">
            <v>9614</v>
          </cell>
          <cell r="V22">
            <v>14584430</v>
          </cell>
          <cell r="W22">
            <v>0</v>
          </cell>
          <cell r="X22">
            <v>9639</v>
          </cell>
          <cell r="Y22">
            <v>14658930</v>
          </cell>
          <cell r="Z22">
            <v>11801</v>
          </cell>
          <cell r="AA22">
            <v>50474240</v>
          </cell>
          <cell r="AB22">
            <v>9209</v>
          </cell>
          <cell r="AC22">
            <v>24818690</v>
          </cell>
          <cell r="AD22">
            <v>142</v>
          </cell>
          <cell r="AE22">
            <v>21152</v>
          </cell>
          <cell r="AF22">
            <v>75292930</v>
          </cell>
          <cell r="AG22">
            <v>120108</v>
          </cell>
          <cell r="AH22">
            <v>188431460</v>
          </cell>
          <cell r="AI22">
            <v>3171357</v>
          </cell>
          <cell r="AJ22">
            <v>798484490</v>
          </cell>
          <cell r="AK22">
            <v>13887</v>
          </cell>
          <cell r="AL22">
            <v>3305352</v>
          </cell>
          <cell r="AM22">
            <v>986915950</v>
          </cell>
          <cell r="AN22">
            <v>35381</v>
          </cell>
          <cell r="AO22">
            <v>9903340</v>
          </cell>
          <cell r="AP22">
            <v>291</v>
          </cell>
          <cell r="AQ22">
            <v>24420</v>
          </cell>
          <cell r="AR22">
            <v>666</v>
          </cell>
          <cell r="AS22">
            <v>23</v>
          </cell>
          <cell r="AT22">
            <v>39</v>
          </cell>
          <cell r="AU22">
            <v>0</v>
          </cell>
          <cell r="AV22">
            <v>20559</v>
          </cell>
          <cell r="AW22">
            <v>2946</v>
          </cell>
          <cell r="AX22">
            <v>570</v>
          </cell>
          <cell r="AY22">
            <v>0</v>
          </cell>
          <cell r="AZ22">
            <v>4396</v>
          </cell>
          <cell r="BA22">
            <v>0</v>
          </cell>
          <cell r="BB22">
            <v>0</v>
          </cell>
          <cell r="BC22">
            <v>3119</v>
          </cell>
          <cell r="BD22">
            <v>3119000</v>
          </cell>
          <cell r="BE22">
            <v>0</v>
          </cell>
          <cell r="BF22">
            <v>383</v>
          </cell>
          <cell r="BG22">
            <v>0</v>
          </cell>
          <cell r="BH22">
            <v>0</v>
          </cell>
          <cell r="BI22">
            <v>23</v>
          </cell>
          <cell r="BJ22">
            <v>4818</v>
          </cell>
          <cell r="BK22">
            <v>17753700</v>
          </cell>
          <cell r="BL22">
            <v>2</v>
          </cell>
          <cell r="BM22">
            <v>0</v>
          </cell>
          <cell r="BN22">
            <v>1</v>
          </cell>
          <cell r="BO22">
            <v>283</v>
          </cell>
          <cell r="BP22">
            <v>283000</v>
          </cell>
          <cell r="BQ22">
            <v>0</v>
          </cell>
          <cell r="BR22">
            <v>5</v>
          </cell>
          <cell r="BS22">
            <v>128742</v>
          </cell>
          <cell r="BT22">
            <v>101691</v>
          </cell>
          <cell r="BU22">
            <v>0</v>
          </cell>
          <cell r="BV22">
            <v>8200</v>
          </cell>
          <cell r="BW22">
            <v>0</v>
          </cell>
          <cell r="BX22">
            <v>238633</v>
          </cell>
          <cell r="BY22">
            <v>3416</v>
          </cell>
          <cell r="BZ22">
            <v>3152730</v>
          </cell>
          <cell r="CA22">
            <v>481</v>
          </cell>
          <cell r="CB22">
            <v>168350</v>
          </cell>
          <cell r="CC22">
            <v>774</v>
          </cell>
          <cell r="CD22">
            <v>1362000</v>
          </cell>
          <cell r="CE22">
            <v>440</v>
          </cell>
          <cell r="CF22">
            <v>657880</v>
          </cell>
          <cell r="CG22">
            <v>20</v>
          </cell>
          <cell r="CH22">
            <v>8000</v>
          </cell>
          <cell r="CI22">
            <v>5131</v>
          </cell>
          <cell r="CJ22">
            <v>5348960</v>
          </cell>
          <cell r="CK22">
            <v>115</v>
          </cell>
          <cell r="CL22">
            <v>335170</v>
          </cell>
          <cell r="CM22">
            <v>0</v>
          </cell>
          <cell r="CN22">
            <v>0</v>
          </cell>
          <cell r="CO22">
            <v>1386</v>
          </cell>
          <cell r="CP22">
            <v>54600580</v>
          </cell>
          <cell r="CQ22">
            <v>1501</v>
          </cell>
          <cell r="CR22">
            <v>54935750</v>
          </cell>
          <cell r="CS22">
            <v>553</v>
          </cell>
          <cell r="CT22">
            <v>15055200</v>
          </cell>
          <cell r="CU22">
            <v>174</v>
          </cell>
          <cell r="CV22">
            <v>5901600</v>
          </cell>
          <cell r="CW22">
            <v>727</v>
          </cell>
          <cell r="CX22">
            <v>20956800</v>
          </cell>
          <cell r="CY22">
            <v>7359</v>
          </cell>
          <cell r="CZ22">
            <v>81241510</v>
          </cell>
          <cell r="DA22">
            <v>3048227</v>
          </cell>
          <cell r="DB22">
            <v>535805230</v>
          </cell>
          <cell r="DC22">
            <v>232966</v>
          </cell>
          <cell r="DD22">
            <v>421443570</v>
          </cell>
          <cell r="DE22">
            <v>31518</v>
          </cell>
          <cell r="DF22">
            <v>110908660</v>
          </cell>
          <cell r="DG22">
            <v>3312711</v>
          </cell>
          <cell r="DH22">
            <v>1068157460</v>
          </cell>
          <cell r="DI22">
            <v>868157460</v>
          </cell>
          <cell r="DJ22">
            <v>1076464</v>
          </cell>
          <cell r="DK22">
            <v>201850310</v>
          </cell>
          <cell r="DL22">
            <v>82600</v>
          </cell>
          <cell r="DM22">
            <v>166721370</v>
          </cell>
          <cell r="DN22">
            <v>1568</v>
          </cell>
          <cell r="DO22">
            <v>3241500</v>
          </cell>
          <cell r="DP22">
            <v>1160632</v>
          </cell>
          <cell r="DQ22">
            <v>371813180</v>
          </cell>
          <cell r="DR22">
            <v>7290909</v>
          </cell>
          <cell r="DS22">
            <v>304089</v>
          </cell>
          <cell r="DT22">
            <v>42942</v>
          </cell>
          <cell r="DU22">
            <v>7637940</v>
          </cell>
          <cell r="DV22">
            <v>159538</v>
          </cell>
          <cell r="DW22">
            <v>1073479</v>
          </cell>
          <cell r="DX22">
            <v>22427</v>
          </cell>
          <cell r="DY22">
            <v>8233</v>
          </cell>
          <cell r="DZ22">
            <v>0</v>
          </cell>
          <cell r="EA22">
            <v>1</v>
          </cell>
          <cell r="EB22">
            <v>2579</v>
          </cell>
          <cell r="EC22">
            <v>2580</v>
          </cell>
          <cell r="ED22">
            <v>34661</v>
          </cell>
          <cell r="EE22">
            <v>6</v>
          </cell>
          <cell r="EF22">
            <v>695</v>
          </cell>
          <cell r="EG22">
            <v>35362</v>
          </cell>
          <cell r="EH22">
            <v>761</v>
          </cell>
          <cell r="EI22">
            <v>0</v>
          </cell>
          <cell r="EJ22">
            <v>0</v>
          </cell>
          <cell r="EK22">
            <v>761</v>
          </cell>
          <cell r="EL22">
            <v>35422</v>
          </cell>
          <cell r="EM22">
            <v>7</v>
          </cell>
          <cell r="EN22">
            <v>3274</v>
          </cell>
          <cell r="EO22">
            <v>38703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48324</v>
          </cell>
        </row>
        <row r="23">
          <cell r="A23" t="str">
            <v>0110</v>
          </cell>
          <cell r="B23" t="str">
            <v>3611503</v>
          </cell>
          <cell r="C23">
            <v>11</v>
          </cell>
          <cell r="D23" t="str">
            <v>청주집중</v>
          </cell>
          <cell r="E23">
            <v>3137</v>
          </cell>
          <cell r="F23">
            <v>1074660</v>
          </cell>
          <cell r="G23">
            <v>1050985</v>
          </cell>
          <cell r="H23">
            <v>168298590</v>
          </cell>
          <cell r="I23">
            <v>201</v>
          </cell>
          <cell r="J23">
            <v>1054323</v>
          </cell>
          <cell r="K23">
            <v>169373250</v>
          </cell>
          <cell r="L23">
            <v>620</v>
          </cell>
          <cell r="M23">
            <v>843940</v>
          </cell>
          <cell r="N23">
            <v>27516</v>
          </cell>
          <cell r="O23">
            <v>31561280</v>
          </cell>
          <cell r="P23">
            <v>464</v>
          </cell>
          <cell r="Q23">
            <v>28600</v>
          </cell>
          <cell r="R23">
            <v>32405220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1</v>
          </cell>
          <cell r="AC23">
            <v>3000</v>
          </cell>
          <cell r="AD23">
            <v>3</v>
          </cell>
          <cell r="AE23">
            <v>4</v>
          </cell>
          <cell r="AF23">
            <v>3000</v>
          </cell>
          <cell r="AG23">
            <v>3757</v>
          </cell>
          <cell r="AH23">
            <v>1918600</v>
          </cell>
          <cell r="AI23">
            <v>1078502</v>
          </cell>
          <cell r="AJ23">
            <v>199862870</v>
          </cell>
          <cell r="AK23">
            <v>668</v>
          </cell>
          <cell r="AL23">
            <v>1082927</v>
          </cell>
          <cell r="AM23">
            <v>201781470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52001</v>
          </cell>
          <cell r="BT23">
            <v>963181</v>
          </cell>
          <cell r="BU23">
            <v>0</v>
          </cell>
          <cell r="BV23">
            <v>0</v>
          </cell>
          <cell r="BW23">
            <v>0</v>
          </cell>
          <cell r="BX23">
            <v>1015182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1054323</v>
          </cell>
          <cell r="DB23">
            <v>169373250</v>
          </cell>
          <cell r="DC23">
            <v>28600</v>
          </cell>
          <cell r="DD23">
            <v>32405220</v>
          </cell>
          <cell r="DE23">
            <v>4</v>
          </cell>
          <cell r="DF23">
            <v>3000</v>
          </cell>
          <cell r="DG23">
            <v>1082927</v>
          </cell>
          <cell r="DH23">
            <v>201781470</v>
          </cell>
          <cell r="DI23">
            <v>200526360</v>
          </cell>
          <cell r="DJ23">
            <v>1047600</v>
          </cell>
          <cell r="DK23">
            <v>168118140</v>
          </cell>
          <cell r="DL23">
            <v>28136</v>
          </cell>
          <cell r="DM23">
            <v>32405220</v>
          </cell>
          <cell r="DN23">
            <v>1</v>
          </cell>
          <cell r="DO23">
            <v>3000</v>
          </cell>
          <cell r="DP23">
            <v>1075737</v>
          </cell>
          <cell r="DQ23">
            <v>200526360</v>
          </cell>
          <cell r="DR23">
            <v>663366</v>
          </cell>
          <cell r="DS23">
            <v>24103</v>
          </cell>
          <cell r="DT23">
            <v>3999</v>
          </cell>
          <cell r="DU23">
            <v>691468</v>
          </cell>
          <cell r="DV23">
            <v>0</v>
          </cell>
          <cell r="DW23">
            <v>690041</v>
          </cell>
          <cell r="DX23">
            <v>1367</v>
          </cell>
          <cell r="DY23">
            <v>60</v>
          </cell>
          <cell r="DZ23">
            <v>1320</v>
          </cell>
          <cell r="EA23">
            <v>4530</v>
          </cell>
          <cell r="EB23">
            <v>157</v>
          </cell>
          <cell r="EC23">
            <v>6007</v>
          </cell>
          <cell r="ED23">
            <v>5832</v>
          </cell>
          <cell r="EE23">
            <v>902</v>
          </cell>
          <cell r="EF23">
            <v>63</v>
          </cell>
          <cell r="EG23">
            <v>6797</v>
          </cell>
          <cell r="EH23">
            <v>13</v>
          </cell>
          <cell r="EI23">
            <v>41</v>
          </cell>
          <cell r="EJ23">
            <v>0</v>
          </cell>
          <cell r="EK23">
            <v>54</v>
          </cell>
          <cell r="EL23">
            <v>7165</v>
          </cell>
          <cell r="EM23">
            <v>5473</v>
          </cell>
          <cell r="EN23">
            <v>220</v>
          </cell>
          <cell r="EO23">
            <v>12858</v>
          </cell>
          <cell r="EP23">
            <v>14231582</v>
          </cell>
          <cell r="EQ23">
            <v>728895</v>
          </cell>
          <cell r="ER23">
            <v>144928</v>
          </cell>
          <cell r="ES23">
            <v>15105405</v>
          </cell>
          <cell r="ET23">
            <v>139818</v>
          </cell>
        </row>
        <row r="24">
          <cell r="A24" t="str">
            <v>0110</v>
          </cell>
          <cell r="B24" t="str">
            <v>3658005</v>
          </cell>
          <cell r="C24">
            <v>27</v>
          </cell>
          <cell r="D24" t="str">
            <v>진천우체국</v>
          </cell>
          <cell r="E24">
            <v>7009</v>
          </cell>
          <cell r="F24">
            <v>2429520</v>
          </cell>
          <cell r="G24">
            <v>339934</v>
          </cell>
          <cell r="H24">
            <v>54104960</v>
          </cell>
          <cell r="I24">
            <v>248</v>
          </cell>
          <cell r="J24">
            <v>347191</v>
          </cell>
          <cell r="K24">
            <v>56534480</v>
          </cell>
          <cell r="L24">
            <v>10681</v>
          </cell>
          <cell r="M24">
            <v>15888090</v>
          </cell>
          <cell r="N24">
            <v>12409</v>
          </cell>
          <cell r="O24">
            <v>13325300</v>
          </cell>
          <cell r="P24">
            <v>27</v>
          </cell>
          <cell r="Q24">
            <v>23117</v>
          </cell>
          <cell r="R24">
            <v>29213390</v>
          </cell>
          <cell r="S24">
            <v>18</v>
          </cell>
          <cell r="T24">
            <v>47500</v>
          </cell>
          <cell r="U24">
            <v>1890</v>
          </cell>
          <cell r="V24">
            <v>2844500</v>
          </cell>
          <cell r="W24">
            <v>0</v>
          </cell>
          <cell r="X24">
            <v>1908</v>
          </cell>
          <cell r="Y24">
            <v>2892000</v>
          </cell>
          <cell r="Z24">
            <v>2353</v>
          </cell>
          <cell r="AA24">
            <v>7849000</v>
          </cell>
          <cell r="AB24">
            <v>1033</v>
          </cell>
          <cell r="AC24">
            <v>2931500</v>
          </cell>
          <cell r="AD24">
            <v>0</v>
          </cell>
          <cell r="AE24">
            <v>3386</v>
          </cell>
          <cell r="AF24">
            <v>10780500</v>
          </cell>
          <cell r="AG24">
            <v>20061</v>
          </cell>
          <cell r="AH24">
            <v>26214110</v>
          </cell>
          <cell r="AI24">
            <v>355266</v>
          </cell>
          <cell r="AJ24">
            <v>73206260</v>
          </cell>
          <cell r="AK24">
            <v>275</v>
          </cell>
          <cell r="AL24">
            <v>375602</v>
          </cell>
          <cell r="AM24">
            <v>99420370</v>
          </cell>
          <cell r="AN24">
            <v>11619</v>
          </cell>
          <cell r="AO24">
            <v>3015060</v>
          </cell>
          <cell r="AP24">
            <v>0</v>
          </cell>
          <cell r="AQ24">
            <v>0</v>
          </cell>
          <cell r="AR24">
            <v>130</v>
          </cell>
          <cell r="AS24">
            <v>1</v>
          </cell>
          <cell r="AT24">
            <v>1</v>
          </cell>
          <cell r="AU24">
            <v>0</v>
          </cell>
          <cell r="AV24">
            <v>389</v>
          </cell>
          <cell r="AW24">
            <v>137</v>
          </cell>
          <cell r="AX24">
            <v>20</v>
          </cell>
          <cell r="AY24">
            <v>0</v>
          </cell>
          <cell r="AZ24">
            <v>643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7</v>
          </cell>
          <cell r="BG24">
            <v>0</v>
          </cell>
          <cell r="BI24">
            <v>15</v>
          </cell>
          <cell r="BJ24">
            <v>1683</v>
          </cell>
          <cell r="BK24">
            <v>5593400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1</v>
          </cell>
          <cell r="BS24">
            <v>60597</v>
          </cell>
          <cell r="BT24">
            <v>40521</v>
          </cell>
          <cell r="BU24">
            <v>0</v>
          </cell>
          <cell r="BV24">
            <v>0</v>
          </cell>
          <cell r="BW24">
            <v>0</v>
          </cell>
          <cell r="BX24">
            <v>101118</v>
          </cell>
          <cell r="BY24">
            <v>1413</v>
          </cell>
          <cell r="BZ24">
            <v>737010</v>
          </cell>
          <cell r="CA24">
            <v>14</v>
          </cell>
          <cell r="CB24">
            <v>4900</v>
          </cell>
          <cell r="CC24">
            <v>950</v>
          </cell>
          <cell r="CD24">
            <v>585100</v>
          </cell>
          <cell r="CE24">
            <v>3</v>
          </cell>
          <cell r="CF24">
            <v>30600</v>
          </cell>
          <cell r="CG24">
            <v>0</v>
          </cell>
          <cell r="CH24">
            <v>0</v>
          </cell>
          <cell r="CI24">
            <v>2380</v>
          </cell>
          <cell r="CJ24">
            <v>1357610</v>
          </cell>
          <cell r="CK24">
            <v>50</v>
          </cell>
          <cell r="CL24">
            <v>139990</v>
          </cell>
          <cell r="CM24">
            <v>0</v>
          </cell>
          <cell r="CN24">
            <v>0</v>
          </cell>
          <cell r="CO24">
            <v>305</v>
          </cell>
          <cell r="CP24">
            <v>8391900</v>
          </cell>
          <cell r="CQ24">
            <v>355</v>
          </cell>
          <cell r="CR24">
            <v>8531890</v>
          </cell>
          <cell r="CS24">
            <v>62</v>
          </cell>
          <cell r="CT24">
            <v>1517400</v>
          </cell>
          <cell r="CU24">
            <v>1</v>
          </cell>
          <cell r="CV24">
            <v>105100</v>
          </cell>
          <cell r="CW24">
            <v>63</v>
          </cell>
          <cell r="CX24">
            <v>1622500</v>
          </cell>
          <cell r="CY24">
            <v>2798</v>
          </cell>
          <cell r="CZ24">
            <v>11512000</v>
          </cell>
          <cell r="DA24">
            <v>349571</v>
          </cell>
          <cell r="DB24">
            <v>57892090</v>
          </cell>
          <cell r="DC24">
            <v>23472</v>
          </cell>
          <cell r="DD24">
            <v>37745280</v>
          </cell>
          <cell r="DE24">
            <v>5357</v>
          </cell>
          <cell r="DF24">
            <v>15295000</v>
          </cell>
          <cell r="DG24">
            <v>378400</v>
          </cell>
          <cell r="DH24">
            <v>110932370</v>
          </cell>
          <cell r="DI24">
            <v>95297440</v>
          </cell>
          <cell r="DJ24">
            <v>228546</v>
          </cell>
          <cell r="DK24">
            <v>34540210</v>
          </cell>
          <cell r="DL24">
            <v>9214</v>
          </cell>
          <cell r="DM24">
            <v>16880730</v>
          </cell>
          <cell r="DN24">
            <v>488</v>
          </cell>
          <cell r="DO24">
            <v>1516700</v>
          </cell>
          <cell r="DP24">
            <v>238248</v>
          </cell>
          <cell r="DQ24">
            <v>52937640</v>
          </cell>
          <cell r="DR24">
            <v>583835</v>
          </cell>
          <cell r="DS24">
            <v>34028</v>
          </cell>
          <cell r="DT24">
            <v>3606</v>
          </cell>
          <cell r="DU24">
            <v>621469</v>
          </cell>
          <cell r="DV24">
            <v>53</v>
          </cell>
          <cell r="DW24">
            <v>531078</v>
          </cell>
          <cell r="DX24">
            <v>504</v>
          </cell>
          <cell r="DY24">
            <v>166</v>
          </cell>
          <cell r="DZ24">
            <v>142</v>
          </cell>
          <cell r="EA24">
            <v>3544</v>
          </cell>
          <cell r="EB24">
            <v>261</v>
          </cell>
          <cell r="EC24">
            <v>3947</v>
          </cell>
          <cell r="ED24">
            <v>5969</v>
          </cell>
          <cell r="EE24">
            <v>1447</v>
          </cell>
          <cell r="EF24">
            <v>20</v>
          </cell>
          <cell r="EG24">
            <v>7436</v>
          </cell>
          <cell r="EH24">
            <v>9</v>
          </cell>
          <cell r="EI24">
            <v>46</v>
          </cell>
          <cell r="EJ24">
            <v>0</v>
          </cell>
          <cell r="EK24">
            <v>55</v>
          </cell>
          <cell r="EL24">
            <v>6120</v>
          </cell>
          <cell r="EM24">
            <v>5037</v>
          </cell>
          <cell r="EN24">
            <v>281</v>
          </cell>
          <cell r="EO24">
            <v>11438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1990</v>
          </cell>
        </row>
        <row r="25">
          <cell r="A25" t="str">
            <v>0110</v>
          </cell>
          <cell r="B25" t="str">
            <v>3678005</v>
          </cell>
          <cell r="C25">
            <v>26</v>
          </cell>
          <cell r="D25" t="str">
            <v>괴산우체국</v>
          </cell>
          <cell r="E25">
            <v>7677</v>
          </cell>
          <cell r="F25">
            <v>2670900</v>
          </cell>
          <cell r="G25">
            <v>400716</v>
          </cell>
          <cell r="H25">
            <v>65037940</v>
          </cell>
          <cell r="I25">
            <v>377</v>
          </cell>
          <cell r="J25">
            <v>408770</v>
          </cell>
          <cell r="K25">
            <v>67708840</v>
          </cell>
          <cell r="L25">
            <v>5523</v>
          </cell>
          <cell r="M25">
            <v>13844580</v>
          </cell>
          <cell r="N25">
            <v>11505</v>
          </cell>
          <cell r="O25">
            <v>11959090</v>
          </cell>
          <cell r="P25">
            <v>2367</v>
          </cell>
          <cell r="Q25">
            <v>19395</v>
          </cell>
          <cell r="R25">
            <v>25803670</v>
          </cell>
          <cell r="S25">
            <v>0</v>
          </cell>
          <cell r="T25">
            <v>0</v>
          </cell>
          <cell r="U25">
            <v>5225</v>
          </cell>
          <cell r="V25">
            <v>7837500</v>
          </cell>
          <cell r="W25">
            <v>0</v>
          </cell>
          <cell r="X25">
            <v>5225</v>
          </cell>
          <cell r="Y25">
            <v>7837500</v>
          </cell>
          <cell r="Z25">
            <v>3764</v>
          </cell>
          <cell r="AA25">
            <v>16578200</v>
          </cell>
          <cell r="AB25">
            <v>1921</v>
          </cell>
          <cell r="AC25">
            <v>5426590</v>
          </cell>
          <cell r="AD25">
            <v>19</v>
          </cell>
          <cell r="AE25">
            <v>5704</v>
          </cell>
          <cell r="AF25">
            <v>22004790</v>
          </cell>
          <cell r="AG25">
            <v>16964</v>
          </cell>
          <cell r="AH25">
            <v>33093680</v>
          </cell>
          <cell r="AI25">
            <v>419367</v>
          </cell>
          <cell r="AJ25">
            <v>90261120</v>
          </cell>
          <cell r="AK25">
            <v>2763</v>
          </cell>
          <cell r="AL25">
            <v>439094</v>
          </cell>
          <cell r="AM25">
            <v>123354800</v>
          </cell>
          <cell r="AN25">
            <v>11964</v>
          </cell>
          <cell r="AO25">
            <v>2998310</v>
          </cell>
          <cell r="AP25">
            <v>3113</v>
          </cell>
          <cell r="AQ25">
            <v>264600</v>
          </cell>
          <cell r="AR25">
            <v>165</v>
          </cell>
          <cell r="AS25">
            <v>3</v>
          </cell>
          <cell r="AT25">
            <v>2</v>
          </cell>
          <cell r="AU25">
            <v>0</v>
          </cell>
          <cell r="AV25">
            <v>749</v>
          </cell>
          <cell r="AW25">
            <v>74</v>
          </cell>
          <cell r="AX25">
            <v>109</v>
          </cell>
          <cell r="AY25">
            <v>0</v>
          </cell>
          <cell r="AZ25">
            <v>509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28</v>
          </cell>
          <cell r="BG25">
            <v>0</v>
          </cell>
          <cell r="BH25">
            <v>0</v>
          </cell>
          <cell r="BI25">
            <v>0</v>
          </cell>
          <cell r="BJ25">
            <v>3063</v>
          </cell>
          <cell r="BK25">
            <v>13438500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38868</v>
          </cell>
          <cell r="BT25">
            <v>22395</v>
          </cell>
          <cell r="BU25">
            <v>0</v>
          </cell>
          <cell r="BV25">
            <v>0</v>
          </cell>
          <cell r="BW25">
            <v>0</v>
          </cell>
          <cell r="BX25">
            <v>61263</v>
          </cell>
          <cell r="BY25">
            <v>745</v>
          </cell>
          <cell r="BZ25">
            <v>298000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745</v>
          </cell>
          <cell r="CJ25">
            <v>298000</v>
          </cell>
          <cell r="CK25">
            <v>21</v>
          </cell>
          <cell r="CL25">
            <v>69670</v>
          </cell>
          <cell r="CM25">
            <v>0</v>
          </cell>
          <cell r="CN25">
            <v>0</v>
          </cell>
          <cell r="CO25">
            <v>101</v>
          </cell>
          <cell r="CP25">
            <v>3689500</v>
          </cell>
          <cell r="CQ25">
            <v>122</v>
          </cell>
          <cell r="CR25">
            <v>3759170</v>
          </cell>
          <cell r="CS25">
            <v>29</v>
          </cell>
          <cell r="CT25">
            <v>820000</v>
          </cell>
          <cell r="CU25">
            <v>2</v>
          </cell>
          <cell r="CV25">
            <v>126500</v>
          </cell>
          <cell r="CW25">
            <v>31</v>
          </cell>
          <cell r="CX25">
            <v>946500</v>
          </cell>
          <cell r="CY25">
            <v>898</v>
          </cell>
          <cell r="CZ25">
            <v>5003670</v>
          </cell>
          <cell r="DA25">
            <v>409515</v>
          </cell>
          <cell r="DB25">
            <v>68006840</v>
          </cell>
          <cell r="DC25">
            <v>19517</v>
          </cell>
          <cell r="DD25">
            <v>29562840</v>
          </cell>
          <cell r="DE25">
            <v>10960</v>
          </cell>
          <cell r="DF25">
            <v>30788790</v>
          </cell>
          <cell r="DG25">
            <v>439992</v>
          </cell>
          <cell r="DH25">
            <v>128358470</v>
          </cell>
          <cell r="DI25">
            <v>109390260</v>
          </cell>
          <cell r="DJ25">
            <v>240576</v>
          </cell>
          <cell r="DK25">
            <v>40486830</v>
          </cell>
          <cell r="DL25">
            <v>6730</v>
          </cell>
          <cell r="DM25">
            <v>13701550</v>
          </cell>
          <cell r="DN25">
            <v>190</v>
          </cell>
          <cell r="DO25">
            <v>378500</v>
          </cell>
          <cell r="DP25">
            <v>247496</v>
          </cell>
          <cell r="DQ25">
            <v>54566880</v>
          </cell>
          <cell r="DR25">
            <v>887441</v>
          </cell>
          <cell r="DS25">
            <v>33314</v>
          </cell>
          <cell r="DT25">
            <v>8188</v>
          </cell>
          <cell r="DU25">
            <v>928943</v>
          </cell>
          <cell r="DV25">
            <v>22271</v>
          </cell>
          <cell r="DW25">
            <v>641756</v>
          </cell>
          <cell r="DX25">
            <v>382</v>
          </cell>
          <cell r="DY25">
            <v>5</v>
          </cell>
          <cell r="DZ25">
            <v>500</v>
          </cell>
          <cell r="EA25">
            <v>4208</v>
          </cell>
          <cell r="EB25">
            <v>180</v>
          </cell>
          <cell r="EC25">
            <v>4888</v>
          </cell>
          <cell r="ED25">
            <v>6503</v>
          </cell>
          <cell r="EE25">
            <v>1389</v>
          </cell>
          <cell r="EF25">
            <v>36</v>
          </cell>
          <cell r="EG25">
            <v>7928</v>
          </cell>
          <cell r="EH25">
            <v>3</v>
          </cell>
          <cell r="EI25">
            <v>0</v>
          </cell>
          <cell r="EJ25">
            <v>0</v>
          </cell>
          <cell r="EK25">
            <v>3</v>
          </cell>
          <cell r="EL25">
            <v>7006</v>
          </cell>
          <cell r="EM25">
            <v>5597</v>
          </cell>
          <cell r="EN25">
            <v>216</v>
          </cell>
          <cell r="EO25">
            <v>12819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3156</v>
          </cell>
        </row>
        <row r="26">
          <cell r="A26" t="str">
            <v>0110</v>
          </cell>
          <cell r="B26" t="str">
            <v>3698005</v>
          </cell>
          <cell r="C26">
            <v>29</v>
          </cell>
          <cell r="D26" t="str">
            <v>음성우체국</v>
          </cell>
          <cell r="E26">
            <v>9051</v>
          </cell>
          <cell r="F26">
            <v>3255970</v>
          </cell>
          <cell r="G26">
            <v>434551</v>
          </cell>
          <cell r="H26">
            <v>65938240</v>
          </cell>
          <cell r="I26">
            <v>495</v>
          </cell>
          <cell r="J26">
            <v>444097</v>
          </cell>
          <cell r="K26">
            <v>69194210</v>
          </cell>
          <cell r="L26">
            <v>11609</v>
          </cell>
          <cell r="M26">
            <v>17078100</v>
          </cell>
          <cell r="N26">
            <v>13668</v>
          </cell>
          <cell r="O26">
            <v>15816190</v>
          </cell>
          <cell r="P26">
            <v>1415</v>
          </cell>
          <cell r="Q26">
            <v>26692</v>
          </cell>
          <cell r="R26">
            <v>32894290</v>
          </cell>
          <cell r="S26">
            <v>0</v>
          </cell>
          <cell r="T26">
            <v>0</v>
          </cell>
          <cell r="U26">
            <v>519</v>
          </cell>
          <cell r="V26">
            <v>786500</v>
          </cell>
          <cell r="W26">
            <v>0</v>
          </cell>
          <cell r="X26">
            <v>519</v>
          </cell>
          <cell r="Y26">
            <v>786500</v>
          </cell>
          <cell r="Z26">
            <v>3779</v>
          </cell>
          <cell r="AA26">
            <v>12228280</v>
          </cell>
          <cell r="AB26">
            <v>822</v>
          </cell>
          <cell r="AC26">
            <v>1943500</v>
          </cell>
          <cell r="AD26">
            <v>9</v>
          </cell>
          <cell r="AE26">
            <v>4610</v>
          </cell>
          <cell r="AF26">
            <v>14171780</v>
          </cell>
          <cell r="AG26">
            <v>24439</v>
          </cell>
          <cell r="AH26">
            <v>32562350</v>
          </cell>
          <cell r="AI26">
            <v>449560</v>
          </cell>
          <cell r="AJ26">
            <v>84484430</v>
          </cell>
          <cell r="AK26">
            <v>1919</v>
          </cell>
          <cell r="AL26">
            <v>475918</v>
          </cell>
          <cell r="AM26">
            <v>117046780</v>
          </cell>
          <cell r="AN26">
            <v>3624</v>
          </cell>
          <cell r="AO26">
            <v>929320</v>
          </cell>
          <cell r="AP26">
            <v>0</v>
          </cell>
          <cell r="AQ26">
            <v>0</v>
          </cell>
          <cell r="AR26">
            <v>246</v>
          </cell>
          <cell r="AS26">
            <v>6</v>
          </cell>
          <cell r="AT26">
            <v>6</v>
          </cell>
          <cell r="AU26">
            <v>0</v>
          </cell>
          <cell r="AV26">
            <v>1039</v>
          </cell>
          <cell r="AW26">
            <v>226</v>
          </cell>
          <cell r="AX26">
            <v>93</v>
          </cell>
          <cell r="AY26">
            <v>0</v>
          </cell>
          <cell r="AZ26">
            <v>414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261</v>
          </cell>
          <cell r="BG26">
            <v>0</v>
          </cell>
          <cell r="BH26">
            <v>0</v>
          </cell>
          <cell r="BI26">
            <v>0</v>
          </cell>
          <cell r="BJ26">
            <v>2795</v>
          </cell>
          <cell r="BK26">
            <v>8116600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1</v>
          </cell>
          <cell r="BS26">
            <v>163195</v>
          </cell>
          <cell r="BT26">
            <v>16171</v>
          </cell>
          <cell r="BU26">
            <v>0</v>
          </cell>
          <cell r="BV26">
            <v>519</v>
          </cell>
          <cell r="BW26">
            <v>0</v>
          </cell>
          <cell r="BX26">
            <v>179885</v>
          </cell>
          <cell r="BY26">
            <v>1203</v>
          </cell>
          <cell r="BZ26">
            <v>610970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1203</v>
          </cell>
          <cell r="CJ26">
            <v>610970</v>
          </cell>
          <cell r="CK26">
            <v>17</v>
          </cell>
          <cell r="CL26">
            <v>56650</v>
          </cell>
          <cell r="CM26">
            <v>0</v>
          </cell>
          <cell r="CN26">
            <v>0</v>
          </cell>
          <cell r="CO26">
            <v>260</v>
          </cell>
          <cell r="CP26">
            <v>9031300</v>
          </cell>
          <cell r="CQ26">
            <v>277</v>
          </cell>
          <cell r="CR26">
            <v>9087950</v>
          </cell>
          <cell r="CS26">
            <v>54</v>
          </cell>
          <cell r="CT26">
            <v>1306600</v>
          </cell>
          <cell r="CU26">
            <v>7</v>
          </cell>
          <cell r="CV26">
            <v>159000</v>
          </cell>
          <cell r="CW26">
            <v>61</v>
          </cell>
          <cell r="CX26">
            <v>1465600</v>
          </cell>
          <cell r="CY26">
            <v>1541</v>
          </cell>
          <cell r="CZ26">
            <v>11164520</v>
          </cell>
          <cell r="DA26">
            <v>445300</v>
          </cell>
          <cell r="DB26">
            <v>69805180</v>
          </cell>
          <cell r="DC26">
            <v>26969</v>
          </cell>
          <cell r="DD26">
            <v>41982240</v>
          </cell>
          <cell r="DE26">
            <v>5190</v>
          </cell>
          <cell r="DF26">
            <v>16423880</v>
          </cell>
          <cell r="DG26">
            <v>477459</v>
          </cell>
          <cell r="DH26">
            <v>128211300</v>
          </cell>
          <cell r="DI26">
            <v>122106000</v>
          </cell>
          <cell r="DJ26">
            <v>339275</v>
          </cell>
          <cell r="DK26">
            <v>49704200</v>
          </cell>
          <cell r="DL26">
            <v>7308</v>
          </cell>
          <cell r="DM26">
            <v>15235200</v>
          </cell>
          <cell r="DN26">
            <v>1379</v>
          </cell>
          <cell r="DO26">
            <v>3069000</v>
          </cell>
          <cell r="DP26">
            <v>347962</v>
          </cell>
          <cell r="DQ26">
            <v>68008400</v>
          </cell>
          <cell r="DR26">
            <v>870730</v>
          </cell>
          <cell r="DS26">
            <v>51217</v>
          </cell>
          <cell r="DT26">
            <v>6032</v>
          </cell>
          <cell r="DU26">
            <v>927979</v>
          </cell>
          <cell r="DV26">
            <v>3038</v>
          </cell>
          <cell r="DW26">
            <v>726858</v>
          </cell>
          <cell r="DX26">
            <v>1808</v>
          </cell>
          <cell r="DY26">
            <v>1359</v>
          </cell>
          <cell r="DZ26">
            <v>1126</v>
          </cell>
          <cell r="EA26">
            <v>7499</v>
          </cell>
          <cell r="EB26">
            <v>468</v>
          </cell>
          <cell r="EC26">
            <v>9093</v>
          </cell>
          <cell r="ED26">
            <v>11065</v>
          </cell>
          <cell r="EE26">
            <v>2605</v>
          </cell>
          <cell r="EF26">
            <v>229</v>
          </cell>
          <cell r="EG26">
            <v>13899</v>
          </cell>
          <cell r="EH26">
            <v>39</v>
          </cell>
          <cell r="EI26">
            <v>108</v>
          </cell>
          <cell r="EJ26">
            <v>0</v>
          </cell>
          <cell r="EK26">
            <v>147</v>
          </cell>
          <cell r="EL26">
            <v>12230</v>
          </cell>
          <cell r="EM26">
            <v>10212</v>
          </cell>
          <cell r="EN26">
            <v>697</v>
          </cell>
          <cell r="EO26">
            <v>23139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9783</v>
          </cell>
        </row>
        <row r="27">
          <cell r="A27" t="str">
            <v>0110</v>
          </cell>
          <cell r="B27" t="str">
            <v>3708005</v>
          </cell>
          <cell r="C27">
            <v>30</v>
          </cell>
          <cell r="D27" t="str">
            <v>영동우체국</v>
          </cell>
          <cell r="E27">
            <v>15192</v>
          </cell>
          <cell r="F27">
            <v>3360810</v>
          </cell>
          <cell r="G27">
            <v>321887</v>
          </cell>
          <cell r="H27">
            <v>55010230</v>
          </cell>
          <cell r="I27">
            <v>11201</v>
          </cell>
          <cell r="J27">
            <v>348280</v>
          </cell>
          <cell r="K27">
            <v>58371040</v>
          </cell>
          <cell r="L27">
            <v>3835</v>
          </cell>
          <cell r="M27">
            <v>6483110</v>
          </cell>
          <cell r="N27">
            <v>16533</v>
          </cell>
          <cell r="O27">
            <v>20388190</v>
          </cell>
          <cell r="P27">
            <v>303</v>
          </cell>
          <cell r="Q27">
            <v>20671</v>
          </cell>
          <cell r="R27">
            <v>26871300</v>
          </cell>
          <cell r="S27">
            <v>325</v>
          </cell>
          <cell r="T27">
            <v>150000</v>
          </cell>
          <cell r="U27">
            <v>877</v>
          </cell>
          <cell r="V27">
            <v>1340500</v>
          </cell>
          <cell r="W27">
            <v>0</v>
          </cell>
          <cell r="X27">
            <v>1202</v>
          </cell>
          <cell r="Y27">
            <v>1490500</v>
          </cell>
          <cell r="Z27">
            <v>8037</v>
          </cell>
          <cell r="AA27">
            <v>20106980</v>
          </cell>
          <cell r="AB27">
            <v>1514</v>
          </cell>
          <cell r="AC27">
            <v>4395000</v>
          </cell>
          <cell r="AD27">
            <v>1</v>
          </cell>
          <cell r="AE27">
            <v>9552</v>
          </cell>
          <cell r="AF27">
            <v>24501980</v>
          </cell>
          <cell r="AG27">
            <v>27389</v>
          </cell>
          <cell r="AH27">
            <v>30100900</v>
          </cell>
          <cell r="AI27">
            <v>340811</v>
          </cell>
          <cell r="AJ27">
            <v>81133920</v>
          </cell>
          <cell r="AK27">
            <v>11505</v>
          </cell>
          <cell r="AL27">
            <v>379705</v>
          </cell>
          <cell r="AM27">
            <v>111234820</v>
          </cell>
          <cell r="AN27">
            <v>16659</v>
          </cell>
          <cell r="AO27">
            <v>4200790</v>
          </cell>
          <cell r="AP27">
            <v>1107</v>
          </cell>
          <cell r="AQ27">
            <v>94090</v>
          </cell>
          <cell r="AR27">
            <v>265</v>
          </cell>
          <cell r="AS27">
            <v>2</v>
          </cell>
          <cell r="AT27">
            <v>0</v>
          </cell>
          <cell r="AU27">
            <v>0</v>
          </cell>
          <cell r="AV27">
            <v>2796</v>
          </cell>
          <cell r="AW27">
            <v>92</v>
          </cell>
          <cell r="AX27">
            <v>56</v>
          </cell>
          <cell r="AY27">
            <v>0</v>
          </cell>
          <cell r="AZ27">
            <v>324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20</v>
          </cell>
          <cell r="BG27">
            <v>0</v>
          </cell>
          <cell r="BH27">
            <v>0</v>
          </cell>
          <cell r="BI27">
            <v>1</v>
          </cell>
          <cell r="BJ27">
            <v>7174</v>
          </cell>
          <cell r="BK27">
            <v>16775000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30112</v>
          </cell>
          <cell r="BT27">
            <v>7973</v>
          </cell>
          <cell r="BU27">
            <v>0</v>
          </cell>
          <cell r="BV27">
            <v>198</v>
          </cell>
          <cell r="BW27">
            <v>0</v>
          </cell>
          <cell r="BX27">
            <v>38283</v>
          </cell>
          <cell r="BY27">
            <v>368</v>
          </cell>
          <cell r="BZ27">
            <v>203140</v>
          </cell>
          <cell r="CA27">
            <v>26</v>
          </cell>
          <cell r="CB27">
            <v>9100</v>
          </cell>
          <cell r="CC27">
            <v>0</v>
          </cell>
          <cell r="CD27">
            <v>0</v>
          </cell>
          <cell r="CE27">
            <v>1</v>
          </cell>
          <cell r="CF27">
            <v>3500</v>
          </cell>
          <cell r="CG27">
            <v>0</v>
          </cell>
          <cell r="CH27">
            <v>0</v>
          </cell>
          <cell r="CI27">
            <v>395</v>
          </cell>
          <cell r="CJ27">
            <v>215740</v>
          </cell>
          <cell r="CK27">
            <v>6</v>
          </cell>
          <cell r="CL27">
            <v>12900</v>
          </cell>
          <cell r="CM27">
            <v>0</v>
          </cell>
          <cell r="CN27">
            <v>0</v>
          </cell>
          <cell r="CO27">
            <v>81</v>
          </cell>
          <cell r="CP27">
            <v>3129800</v>
          </cell>
          <cell r="CQ27">
            <v>87</v>
          </cell>
          <cell r="CR27">
            <v>3142700</v>
          </cell>
          <cell r="CS27">
            <v>39</v>
          </cell>
          <cell r="CT27">
            <v>1094300</v>
          </cell>
          <cell r="CU27">
            <v>1</v>
          </cell>
          <cell r="CV27">
            <v>53100</v>
          </cell>
          <cell r="CW27">
            <v>40</v>
          </cell>
          <cell r="CX27">
            <v>1147400</v>
          </cell>
          <cell r="CY27">
            <v>522</v>
          </cell>
          <cell r="CZ27">
            <v>4505840</v>
          </cell>
          <cell r="DA27">
            <v>348675</v>
          </cell>
          <cell r="DB27">
            <v>58586780</v>
          </cell>
          <cell r="DC27">
            <v>20758</v>
          </cell>
          <cell r="DD27">
            <v>30014000</v>
          </cell>
          <cell r="DE27">
            <v>10794</v>
          </cell>
          <cell r="DF27">
            <v>27139880</v>
          </cell>
          <cell r="DG27">
            <v>380227</v>
          </cell>
          <cell r="DH27">
            <v>115740660</v>
          </cell>
          <cell r="DI27">
            <v>112706040</v>
          </cell>
          <cell r="DJ27">
            <v>141280</v>
          </cell>
          <cell r="DK27">
            <v>24813220</v>
          </cell>
          <cell r="DL27">
            <v>11244</v>
          </cell>
          <cell r="DM27">
            <v>17104750</v>
          </cell>
          <cell r="DN27">
            <v>6016</v>
          </cell>
          <cell r="DO27">
            <v>12099600</v>
          </cell>
          <cell r="DP27">
            <v>158540</v>
          </cell>
          <cell r="DQ27">
            <v>54017570</v>
          </cell>
          <cell r="DR27">
            <v>787405</v>
          </cell>
          <cell r="DS27">
            <v>28757</v>
          </cell>
          <cell r="DT27">
            <v>6622</v>
          </cell>
          <cell r="DU27">
            <v>822784</v>
          </cell>
          <cell r="DV27">
            <v>5004</v>
          </cell>
          <cell r="DW27">
            <v>591730</v>
          </cell>
          <cell r="DX27">
            <v>400</v>
          </cell>
          <cell r="DY27">
            <v>223</v>
          </cell>
          <cell r="DZ27">
            <v>251</v>
          </cell>
          <cell r="EA27">
            <v>1781</v>
          </cell>
          <cell r="EB27">
            <v>127</v>
          </cell>
          <cell r="EC27">
            <v>2159</v>
          </cell>
          <cell r="ED27">
            <v>2258</v>
          </cell>
          <cell r="EE27">
            <v>587</v>
          </cell>
          <cell r="EF27">
            <v>48</v>
          </cell>
          <cell r="EG27">
            <v>2893</v>
          </cell>
          <cell r="EH27">
            <v>16</v>
          </cell>
          <cell r="EI27">
            <v>24</v>
          </cell>
          <cell r="EJ27">
            <v>0</v>
          </cell>
          <cell r="EK27">
            <v>40</v>
          </cell>
          <cell r="EL27">
            <v>2525</v>
          </cell>
          <cell r="EM27">
            <v>2392</v>
          </cell>
          <cell r="EN27">
            <v>175</v>
          </cell>
          <cell r="EO27">
            <v>5092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5516</v>
          </cell>
        </row>
        <row r="28">
          <cell r="A28" t="str">
            <v>0110</v>
          </cell>
          <cell r="B28" t="str">
            <v>3738005</v>
          </cell>
          <cell r="C28">
            <v>28</v>
          </cell>
          <cell r="D28" t="str">
            <v>옥천우체국</v>
          </cell>
          <cell r="E28">
            <v>14123</v>
          </cell>
          <cell r="F28">
            <v>4859090</v>
          </cell>
          <cell r="G28">
            <v>471255</v>
          </cell>
          <cell r="H28">
            <v>73797020</v>
          </cell>
          <cell r="I28">
            <v>1068</v>
          </cell>
          <cell r="J28">
            <v>486446</v>
          </cell>
          <cell r="K28">
            <v>78656110</v>
          </cell>
          <cell r="L28">
            <v>5070</v>
          </cell>
          <cell r="M28">
            <v>9773620</v>
          </cell>
          <cell r="N28">
            <v>12516</v>
          </cell>
          <cell r="O28">
            <v>16066350</v>
          </cell>
          <cell r="P28">
            <v>1267</v>
          </cell>
          <cell r="Q28">
            <v>18853</v>
          </cell>
          <cell r="R28">
            <v>25839970</v>
          </cell>
          <cell r="S28">
            <v>0</v>
          </cell>
          <cell r="T28">
            <v>0</v>
          </cell>
          <cell r="U28">
            <v>1357</v>
          </cell>
          <cell r="V28">
            <v>2040770</v>
          </cell>
          <cell r="W28">
            <v>75</v>
          </cell>
          <cell r="X28">
            <v>1432</v>
          </cell>
          <cell r="Y28">
            <v>2040770</v>
          </cell>
          <cell r="Z28">
            <v>2630</v>
          </cell>
          <cell r="AA28">
            <v>10186300</v>
          </cell>
          <cell r="AB28">
            <v>305</v>
          </cell>
          <cell r="AC28">
            <v>833750</v>
          </cell>
          <cell r="AD28">
            <v>74</v>
          </cell>
          <cell r="AE28">
            <v>3009</v>
          </cell>
          <cell r="AF28">
            <v>11020050</v>
          </cell>
          <cell r="AG28">
            <v>21823</v>
          </cell>
          <cell r="AH28">
            <v>24819010</v>
          </cell>
          <cell r="AI28">
            <v>485433</v>
          </cell>
          <cell r="AJ28">
            <v>92737890</v>
          </cell>
          <cell r="AK28">
            <v>2484</v>
          </cell>
          <cell r="AL28">
            <v>509740</v>
          </cell>
          <cell r="AM28">
            <v>117556900</v>
          </cell>
          <cell r="AN28">
            <v>4861</v>
          </cell>
          <cell r="AO28">
            <v>1239900</v>
          </cell>
          <cell r="AP28">
            <v>0</v>
          </cell>
          <cell r="AQ28">
            <v>0</v>
          </cell>
          <cell r="AR28">
            <v>25</v>
          </cell>
          <cell r="AS28">
            <v>2</v>
          </cell>
          <cell r="AT28">
            <v>2</v>
          </cell>
          <cell r="AU28">
            <v>0</v>
          </cell>
          <cell r="AV28">
            <v>288</v>
          </cell>
          <cell r="AW28">
            <v>86</v>
          </cell>
          <cell r="AX28">
            <v>83</v>
          </cell>
          <cell r="AY28">
            <v>0</v>
          </cell>
          <cell r="AZ28">
            <v>619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5</v>
          </cell>
          <cell r="BG28">
            <v>0</v>
          </cell>
          <cell r="BH28">
            <v>0</v>
          </cell>
          <cell r="BI28">
            <v>0</v>
          </cell>
          <cell r="BJ28">
            <v>2191</v>
          </cell>
          <cell r="BK28">
            <v>8023000</v>
          </cell>
          <cell r="BL28">
            <v>0</v>
          </cell>
          <cell r="BM28">
            <v>0</v>
          </cell>
          <cell r="BN28">
            <v>1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37850</v>
          </cell>
          <cell r="BT28">
            <v>6874</v>
          </cell>
          <cell r="BU28">
            <v>0</v>
          </cell>
          <cell r="BV28">
            <v>0</v>
          </cell>
          <cell r="BW28">
            <v>0</v>
          </cell>
          <cell r="BX28">
            <v>44724</v>
          </cell>
          <cell r="BY28">
            <v>536</v>
          </cell>
          <cell r="BZ28">
            <v>244810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536</v>
          </cell>
          <cell r="CJ28">
            <v>244810</v>
          </cell>
          <cell r="CK28">
            <v>23</v>
          </cell>
          <cell r="CL28">
            <v>63700</v>
          </cell>
          <cell r="CM28">
            <v>0</v>
          </cell>
          <cell r="CN28">
            <v>0</v>
          </cell>
          <cell r="CO28">
            <v>86</v>
          </cell>
          <cell r="CP28">
            <v>3627400</v>
          </cell>
          <cell r="CQ28">
            <v>109</v>
          </cell>
          <cell r="CR28">
            <v>3691100</v>
          </cell>
          <cell r="CS28">
            <v>25</v>
          </cell>
          <cell r="CT28">
            <v>559200</v>
          </cell>
          <cell r="CU28">
            <v>2</v>
          </cell>
          <cell r="CV28">
            <v>104200</v>
          </cell>
          <cell r="CW28">
            <v>27</v>
          </cell>
          <cell r="CX28">
            <v>663400</v>
          </cell>
          <cell r="CY28">
            <v>672</v>
          </cell>
          <cell r="CZ28">
            <v>4599310</v>
          </cell>
          <cell r="DA28">
            <v>486982</v>
          </cell>
          <cell r="DB28">
            <v>78900920</v>
          </cell>
          <cell r="DC28">
            <v>18962</v>
          </cell>
          <cell r="DD28">
            <v>29531070</v>
          </cell>
          <cell r="DE28">
            <v>4468</v>
          </cell>
          <cell r="DF28">
            <v>13724220</v>
          </cell>
          <cell r="DG28">
            <v>510412</v>
          </cell>
          <cell r="DH28">
            <v>122156210</v>
          </cell>
          <cell r="DI28">
            <v>116543460</v>
          </cell>
          <cell r="DJ28">
            <v>131413</v>
          </cell>
          <cell r="DK28">
            <v>22340890</v>
          </cell>
          <cell r="DL28">
            <v>3760</v>
          </cell>
          <cell r="DM28">
            <v>7478140</v>
          </cell>
          <cell r="DN28">
            <v>162</v>
          </cell>
          <cell r="DO28">
            <v>607500</v>
          </cell>
          <cell r="DP28">
            <v>135335</v>
          </cell>
          <cell r="DQ28">
            <v>30426530</v>
          </cell>
          <cell r="DR28">
            <v>869962</v>
          </cell>
          <cell r="DS28">
            <v>29047</v>
          </cell>
          <cell r="DT28">
            <v>2851</v>
          </cell>
          <cell r="DU28">
            <v>901860</v>
          </cell>
          <cell r="DV28">
            <v>3155</v>
          </cell>
          <cell r="DW28">
            <v>898582</v>
          </cell>
          <cell r="DX28">
            <v>64</v>
          </cell>
          <cell r="DY28">
            <v>69</v>
          </cell>
          <cell r="DZ28">
            <v>96</v>
          </cell>
          <cell r="EA28">
            <v>1411</v>
          </cell>
          <cell r="EB28">
            <v>63</v>
          </cell>
          <cell r="EC28">
            <v>1570</v>
          </cell>
          <cell r="ED28">
            <v>5950</v>
          </cell>
          <cell r="EE28">
            <v>586</v>
          </cell>
          <cell r="EF28">
            <v>24</v>
          </cell>
          <cell r="EG28">
            <v>6560</v>
          </cell>
          <cell r="EH28">
            <v>22</v>
          </cell>
          <cell r="EI28">
            <v>0</v>
          </cell>
          <cell r="EJ28">
            <v>0</v>
          </cell>
          <cell r="EK28">
            <v>22</v>
          </cell>
          <cell r="EL28">
            <v>6068</v>
          </cell>
          <cell r="EM28">
            <v>1997</v>
          </cell>
          <cell r="EN28">
            <v>87</v>
          </cell>
          <cell r="EO28">
            <v>8152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2728</v>
          </cell>
        </row>
        <row r="29">
          <cell r="A29" t="str">
            <v>0110</v>
          </cell>
          <cell r="B29" t="str">
            <v>3768005</v>
          </cell>
          <cell r="C29">
            <v>31</v>
          </cell>
          <cell r="D29" t="str">
            <v>보은우체국</v>
          </cell>
          <cell r="E29">
            <v>4312</v>
          </cell>
          <cell r="F29">
            <v>1469320</v>
          </cell>
          <cell r="G29">
            <v>222185</v>
          </cell>
          <cell r="H29">
            <v>34392980</v>
          </cell>
          <cell r="I29">
            <v>15292</v>
          </cell>
          <cell r="J29">
            <v>241789</v>
          </cell>
          <cell r="K29">
            <v>35862300</v>
          </cell>
          <cell r="L29">
            <v>2307</v>
          </cell>
          <cell r="M29">
            <v>4442380</v>
          </cell>
          <cell r="N29">
            <v>6288</v>
          </cell>
          <cell r="O29">
            <v>9134340</v>
          </cell>
          <cell r="P29">
            <v>2418</v>
          </cell>
          <cell r="Q29">
            <v>11013</v>
          </cell>
          <cell r="R29">
            <v>13576720</v>
          </cell>
          <cell r="S29">
            <v>0</v>
          </cell>
          <cell r="T29">
            <v>0</v>
          </cell>
          <cell r="U29">
            <v>3103</v>
          </cell>
          <cell r="V29">
            <v>4654500</v>
          </cell>
          <cell r="W29">
            <v>0</v>
          </cell>
          <cell r="X29">
            <v>3103</v>
          </cell>
          <cell r="Y29">
            <v>4654500</v>
          </cell>
          <cell r="Z29">
            <v>1131</v>
          </cell>
          <cell r="AA29">
            <v>4916700</v>
          </cell>
          <cell r="AB29">
            <v>1135</v>
          </cell>
          <cell r="AC29">
            <v>3290530</v>
          </cell>
          <cell r="AD29">
            <v>72</v>
          </cell>
          <cell r="AE29">
            <v>2338</v>
          </cell>
          <cell r="AF29">
            <v>8207230</v>
          </cell>
          <cell r="AG29">
            <v>7750</v>
          </cell>
          <cell r="AH29">
            <v>10828400</v>
          </cell>
          <cell r="AI29">
            <v>232711</v>
          </cell>
          <cell r="AJ29">
            <v>51472350</v>
          </cell>
          <cell r="AK29">
            <v>17782</v>
          </cell>
          <cell r="AL29">
            <v>258243</v>
          </cell>
          <cell r="AM29">
            <v>62300750</v>
          </cell>
          <cell r="AN29">
            <v>411</v>
          </cell>
          <cell r="AO29">
            <v>102750</v>
          </cell>
          <cell r="AP29">
            <v>0</v>
          </cell>
          <cell r="AQ29">
            <v>0</v>
          </cell>
          <cell r="AR29">
            <v>142</v>
          </cell>
          <cell r="AS29">
            <v>1</v>
          </cell>
          <cell r="AT29">
            <v>1</v>
          </cell>
          <cell r="AU29">
            <v>0</v>
          </cell>
          <cell r="AV29">
            <v>338</v>
          </cell>
          <cell r="AW29">
            <v>38</v>
          </cell>
          <cell r="AX29">
            <v>9</v>
          </cell>
          <cell r="AY29">
            <v>58</v>
          </cell>
          <cell r="AZ29">
            <v>213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62</v>
          </cell>
          <cell r="BG29">
            <v>0</v>
          </cell>
          <cell r="BH29">
            <v>0</v>
          </cell>
          <cell r="BI29">
            <v>0</v>
          </cell>
          <cell r="BJ29">
            <v>851</v>
          </cell>
          <cell r="BK29">
            <v>3461600</v>
          </cell>
          <cell r="BL29">
            <v>5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41171</v>
          </cell>
          <cell r="BT29">
            <v>8015</v>
          </cell>
          <cell r="BU29">
            <v>0</v>
          </cell>
          <cell r="BV29">
            <v>0</v>
          </cell>
          <cell r="BW29">
            <v>0</v>
          </cell>
          <cell r="BX29">
            <v>49186</v>
          </cell>
          <cell r="BY29">
            <v>158</v>
          </cell>
          <cell r="BZ29">
            <v>114330</v>
          </cell>
          <cell r="CA29">
            <v>59</v>
          </cell>
          <cell r="CB29">
            <v>20650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15</v>
          </cell>
          <cell r="CH29">
            <v>6000</v>
          </cell>
          <cell r="CI29">
            <v>232</v>
          </cell>
          <cell r="CJ29">
            <v>140980</v>
          </cell>
          <cell r="CK29">
            <v>8</v>
          </cell>
          <cell r="CL29">
            <v>24570</v>
          </cell>
          <cell r="CM29">
            <v>0</v>
          </cell>
          <cell r="CN29">
            <v>0</v>
          </cell>
          <cell r="CO29">
            <v>38</v>
          </cell>
          <cell r="CP29">
            <v>1310000</v>
          </cell>
          <cell r="CQ29">
            <v>46</v>
          </cell>
          <cell r="CR29">
            <v>1334570</v>
          </cell>
          <cell r="CS29">
            <v>10</v>
          </cell>
          <cell r="CT29">
            <v>94320</v>
          </cell>
          <cell r="CU29">
            <v>0</v>
          </cell>
          <cell r="CV29">
            <v>0</v>
          </cell>
          <cell r="CW29">
            <v>10</v>
          </cell>
          <cell r="CX29">
            <v>94320</v>
          </cell>
          <cell r="CY29">
            <v>288</v>
          </cell>
          <cell r="CZ29">
            <v>1569870</v>
          </cell>
          <cell r="DA29">
            <v>242021</v>
          </cell>
          <cell r="DB29">
            <v>36003280</v>
          </cell>
          <cell r="DC29">
            <v>11059</v>
          </cell>
          <cell r="DD29">
            <v>14911290</v>
          </cell>
          <cell r="DE29">
            <v>5451</v>
          </cell>
          <cell r="DF29">
            <v>12956050</v>
          </cell>
          <cell r="DG29">
            <v>258531</v>
          </cell>
          <cell r="DH29">
            <v>63870620</v>
          </cell>
          <cell r="DI29">
            <v>58203060</v>
          </cell>
          <cell r="DJ29">
            <v>123234</v>
          </cell>
          <cell r="DK29">
            <v>18998360</v>
          </cell>
          <cell r="DL29">
            <v>2209</v>
          </cell>
          <cell r="DM29">
            <v>2922460</v>
          </cell>
          <cell r="DN29">
            <v>114</v>
          </cell>
          <cell r="DO29">
            <v>210500</v>
          </cell>
          <cell r="DP29">
            <v>125557</v>
          </cell>
          <cell r="DQ29">
            <v>22131320</v>
          </cell>
          <cell r="DR29">
            <v>771093</v>
          </cell>
          <cell r="DS29">
            <v>17023</v>
          </cell>
          <cell r="DT29">
            <v>2308</v>
          </cell>
          <cell r="DU29">
            <v>790424</v>
          </cell>
          <cell r="DV29">
            <v>3878</v>
          </cell>
          <cell r="DW29">
            <v>477825</v>
          </cell>
          <cell r="DX29">
            <v>92</v>
          </cell>
          <cell r="DY29">
            <v>34</v>
          </cell>
          <cell r="DZ29">
            <v>550</v>
          </cell>
          <cell r="EA29">
            <v>1957</v>
          </cell>
          <cell r="EB29">
            <v>98</v>
          </cell>
          <cell r="EC29">
            <v>2605</v>
          </cell>
          <cell r="ED29">
            <v>3264</v>
          </cell>
          <cell r="EE29">
            <v>347</v>
          </cell>
          <cell r="EF29">
            <v>18</v>
          </cell>
          <cell r="EG29">
            <v>3629</v>
          </cell>
          <cell r="EH29">
            <v>20</v>
          </cell>
          <cell r="EI29">
            <v>13</v>
          </cell>
          <cell r="EJ29">
            <v>0</v>
          </cell>
          <cell r="EK29">
            <v>33</v>
          </cell>
          <cell r="EL29">
            <v>3834</v>
          </cell>
          <cell r="EM29">
            <v>2317</v>
          </cell>
          <cell r="EN29">
            <v>116</v>
          </cell>
          <cell r="EO29">
            <v>6267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2700</v>
          </cell>
        </row>
        <row r="30">
          <cell r="A30" t="str">
            <v>0110</v>
          </cell>
          <cell r="B30" t="str">
            <v>3800104</v>
          </cell>
          <cell r="C30">
            <v>9</v>
          </cell>
          <cell r="D30" t="str">
            <v>충주우체국</v>
          </cell>
          <cell r="E30">
            <v>44589</v>
          </cell>
          <cell r="F30">
            <v>14544830</v>
          </cell>
          <cell r="G30">
            <v>868979</v>
          </cell>
          <cell r="H30">
            <v>155900480</v>
          </cell>
          <cell r="I30">
            <v>3116</v>
          </cell>
          <cell r="J30">
            <v>916684</v>
          </cell>
          <cell r="K30">
            <v>170445310</v>
          </cell>
          <cell r="L30">
            <v>17565</v>
          </cell>
          <cell r="M30">
            <v>31413910</v>
          </cell>
          <cell r="N30">
            <v>48427</v>
          </cell>
          <cell r="O30">
            <v>67347770</v>
          </cell>
          <cell r="P30">
            <v>2810</v>
          </cell>
          <cell r="Q30">
            <v>68802</v>
          </cell>
          <cell r="R30">
            <v>98761680</v>
          </cell>
          <cell r="S30">
            <v>28</v>
          </cell>
          <cell r="T30">
            <v>72000</v>
          </cell>
          <cell r="U30">
            <v>588</v>
          </cell>
          <cell r="V30">
            <v>889000</v>
          </cell>
          <cell r="W30">
            <v>0</v>
          </cell>
          <cell r="X30">
            <v>616</v>
          </cell>
          <cell r="Y30">
            <v>961000</v>
          </cell>
          <cell r="Z30">
            <v>9474</v>
          </cell>
          <cell r="AA30">
            <v>40160920</v>
          </cell>
          <cell r="AB30">
            <v>4448</v>
          </cell>
          <cell r="AC30">
            <v>12638160</v>
          </cell>
          <cell r="AD30">
            <v>77</v>
          </cell>
          <cell r="AE30">
            <v>13999</v>
          </cell>
          <cell r="AF30">
            <v>52799080</v>
          </cell>
          <cell r="AG30">
            <v>71656</v>
          </cell>
          <cell r="AH30">
            <v>86191660</v>
          </cell>
          <cell r="AI30">
            <v>922442</v>
          </cell>
          <cell r="AJ30">
            <v>236775410</v>
          </cell>
          <cell r="AK30">
            <v>6003</v>
          </cell>
          <cell r="AL30">
            <v>1000101</v>
          </cell>
          <cell r="AM30">
            <v>322967070</v>
          </cell>
          <cell r="AN30">
            <v>25006</v>
          </cell>
          <cell r="AO30">
            <v>6405790</v>
          </cell>
          <cell r="AP30">
            <v>0</v>
          </cell>
          <cell r="AQ30">
            <v>0</v>
          </cell>
          <cell r="AR30">
            <v>725</v>
          </cell>
          <cell r="AS30">
            <v>2</v>
          </cell>
          <cell r="AT30">
            <v>12</v>
          </cell>
          <cell r="AU30">
            <v>0</v>
          </cell>
          <cell r="AV30">
            <v>8272</v>
          </cell>
          <cell r="AW30">
            <v>835</v>
          </cell>
          <cell r="AX30">
            <v>96</v>
          </cell>
          <cell r="AY30">
            <v>0</v>
          </cell>
          <cell r="AZ30">
            <v>1229</v>
          </cell>
          <cell r="BA30">
            <v>0</v>
          </cell>
          <cell r="BB30">
            <v>5</v>
          </cell>
          <cell r="BC30">
            <v>1087</v>
          </cell>
          <cell r="BD30">
            <v>1087000</v>
          </cell>
          <cell r="BE30">
            <v>0</v>
          </cell>
          <cell r="BF30">
            <v>82</v>
          </cell>
          <cell r="BG30">
            <v>0</v>
          </cell>
          <cell r="BH30">
            <v>0</v>
          </cell>
          <cell r="BI30">
            <v>0</v>
          </cell>
          <cell r="BJ30">
            <v>6496</v>
          </cell>
          <cell r="BK30">
            <v>27574550</v>
          </cell>
          <cell r="BL30">
            <v>4</v>
          </cell>
          <cell r="BM30">
            <v>0</v>
          </cell>
          <cell r="BN30">
            <v>0</v>
          </cell>
          <cell r="BO30">
            <v>163</v>
          </cell>
          <cell r="BP30">
            <v>163000</v>
          </cell>
          <cell r="BQ30">
            <v>0</v>
          </cell>
          <cell r="BR30">
            <v>0</v>
          </cell>
          <cell r="BS30">
            <v>69076</v>
          </cell>
          <cell r="BT30">
            <v>102332</v>
          </cell>
          <cell r="BU30">
            <v>0</v>
          </cell>
          <cell r="BV30">
            <v>1047</v>
          </cell>
          <cell r="BW30">
            <v>0</v>
          </cell>
          <cell r="BX30">
            <v>172455</v>
          </cell>
          <cell r="BY30">
            <v>886</v>
          </cell>
          <cell r="BZ30">
            <v>593110</v>
          </cell>
          <cell r="CA30">
            <v>172</v>
          </cell>
          <cell r="CB30">
            <v>51700</v>
          </cell>
          <cell r="CC30">
            <v>0</v>
          </cell>
          <cell r="CD30">
            <v>0</v>
          </cell>
          <cell r="CE30">
            <v>6</v>
          </cell>
          <cell r="CF30">
            <v>21400</v>
          </cell>
          <cell r="CG30">
            <v>0</v>
          </cell>
          <cell r="CH30">
            <v>0</v>
          </cell>
          <cell r="CI30">
            <v>1064</v>
          </cell>
          <cell r="CJ30">
            <v>666210</v>
          </cell>
          <cell r="CK30">
            <v>11</v>
          </cell>
          <cell r="CL30">
            <v>58440</v>
          </cell>
          <cell r="CM30">
            <v>0</v>
          </cell>
          <cell r="CN30">
            <v>0</v>
          </cell>
          <cell r="CO30">
            <v>337</v>
          </cell>
          <cell r="CP30">
            <v>12719200</v>
          </cell>
          <cell r="CQ30">
            <v>348</v>
          </cell>
          <cell r="CR30">
            <v>12777640</v>
          </cell>
          <cell r="CS30">
            <v>117</v>
          </cell>
          <cell r="CT30">
            <v>3332700</v>
          </cell>
          <cell r="CU30">
            <v>1</v>
          </cell>
          <cell r="CV30">
            <v>20800</v>
          </cell>
          <cell r="CW30">
            <v>118</v>
          </cell>
          <cell r="CX30">
            <v>3353500</v>
          </cell>
          <cell r="CY30">
            <v>1530</v>
          </cell>
          <cell r="CZ30">
            <v>16797350</v>
          </cell>
          <cell r="DA30">
            <v>917748</v>
          </cell>
          <cell r="DB30">
            <v>171111520</v>
          </cell>
          <cell r="DC30">
            <v>69150</v>
          </cell>
          <cell r="DD30">
            <v>111539320</v>
          </cell>
          <cell r="DE30">
            <v>14733</v>
          </cell>
          <cell r="DF30">
            <v>57113580</v>
          </cell>
          <cell r="DG30">
            <v>1001631</v>
          </cell>
          <cell r="DH30">
            <v>339764420</v>
          </cell>
          <cell r="DI30">
            <v>311156290</v>
          </cell>
          <cell r="DJ30">
            <v>537779</v>
          </cell>
          <cell r="DK30">
            <v>94394380</v>
          </cell>
          <cell r="DL30">
            <v>37131</v>
          </cell>
          <cell r="DM30">
            <v>59820070</v>
          </cell>
          <cell r="DN30">
            <v>1570</v>
          </cell>
          <cell r="DO30">
            <v>4130000</v>
          </cell>
          <cell r="DP30">
            <v>576480</v>
          </cell>
          <cell r="DQ30">
            <v>158344450</v>
          </cell>
          <cell r="DR30">
            <v>1911468</v>
          </cell>
          <cell r="DS30">
            <v>100256</v>
          </cell>
          <cell r="DT30">
            <v>20423</v>
          </cell>
          <cell r="DU30">
            <v>2032147</v>
          </cell>
          <cell r="DV30">
            <v>25797</v>
          </cell>
          <cell r="DW30">
            <v>943662</v>
          </cell>
          <cell r="DX30">
            <v>3815</v>
          </cell>
          <cell r="DY30">
            <v>496</v>
          </cell>
          <cell r="DZ30">
            <v>401</v>
          </cell>
          <cell r="EA30">
            <v>9483</v>
          </cell>
          <cell r="EB30">
            <v>484</v>
          </cell>
          <cell r="EC30">
            <v>10368</v>
          </cell>
          <cell r="ED30">
            <v>18457</v>
          </cell>
          <cell r="EE30">
            <v>5292</v>
          </cell>
          <cell r="EF30">
            <v>37</v>
          </cell>
          <cell r="EG30">
            <v>23786</v>
          </cell>
          <cell r="EH30">
            <v>360</v>
          </cell>
          <cell r="EI30">
            <v>352</v>
          </cell>
          <cell r="EJ30">
            <v>2</v>
          </cell>
          <cell r="EK30">
            <v>714</v>
          </cell>
          <cell r="EL30">
            <v>19218</v>
          </cell>
          <cell r="EM30">
            <v>15127</v>
          </cell>
          <cell r="EN30">
            <v>523</v>
          </cell>
          <cell r="EO30">
            <v>34868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16357</v>
          </cell>
        </row>
        <row r="31">
          <cell r="A31" t="str">
            <v>0110</v>
          </cell>
          <cell r="B31" t="str">
            <v>3900124</v>
          </cell>
          <cell r="C31">
            <v>10</v>
          </cell>
          <cell r="D31" t="str">
            <v>제천우체국</v>
          </cell>
          <cell r="E31">
            <v>7143</v>
          </cell>
          <cell r="F31">
            <v>2844480</v>
          </cell>
          <cell r="G31">
            <v>587902</v>
          </cell>
          <cell r="H31">
            <v>104335680</v>
          </cell>
          <cell r="I31">
            <v>40000</v>
          </cell>
          <cell r="J31">
            <v>635045</v>
          </cell>
          <cell r="K31">
            <v>107180160</v>
          </cell>
          <cell r="L31">
            <v>12530</v>
          </cell>
          <cell r="M31">
            <v>17739200</v>
          </cell>
          <cell r="N31">
            <v>34379</v>
          </cell>
          <cell r="O31">
            <v>43858310</v>
          </cell>
          <cell r="P31">
            <v>2149</v>
          </cell>
          <cell r="Q31">
            <v>49058</v>
          </cell>
          <cell r="R31">
            <v>61597510</v>
          </cell>
          <cell r="S31">
            <v>519</v>
          </cell>
          <cell r="T31">
            <v>1349100</v>
          </cell>
          <cell r="U31">
            <v>5015</v>
          </cell>
          <cell r="V31">
            <v>7918110</v>
          </cell>
          <cell r="W31">
            <v>0</v>
          </cell>
          <cell r="X31">
            <v>5534</v>
          </cell>
          <cell r="Y31">
            <v>9267210</v>
          </cell>
          <cell r="Z31">
            <v>4469</v>
          </cell>
          <cell r="AA31">
            <v>19147840</v>
          </cell>
          <cell r="AB31">
            <v>2455</v>
          </cell>
          <cell r="AC31">
            <v>6720100</v>
          </cell>
          <cell r="AD31">
            <v>2</v>
          </cell>
          <cell r="AE31">
            <v>6926</v>
          </cell>
          <cell r="AF31">
            <v>25867940</v>
          </cell>
          <cell r="AG31">
            <v>24661</v>
          </cell>
          <cell r="AH31">
            <v>41080620</v>
          </cell>
          <cell r="AI31">
            <v>629751</v>
          </cell>
          <cell r="AJ31">
            <v>162832200</v>
          </cell>
          <cell r="AK31">
            <v>42151</v>
          </cell>
          <cell r="AL31">
            <v>696563</v>
          </cell>
          <cell r="AM31">
            <v>203912820</v>
          </cell>
          <cell r="AN31">
            <v>18106</v>
          </cell>
          <cell r="AO31">
            <v>4863140</v>
          </cell>
          <cell r="AP31">
            <v>1241</v>
          </cell>
          <cell r="AQ31">
            <v>105480</v>
          </cell>
          <cell r="AR31">
            <v>171</v>
          </cell>
          <cell r="AS31">
            <v>3</v>
          </cell>
          <cell r="AT31">
            <v>5</v>
          </cell>
          <cell r="AU31">
            <v>0</v>
          </cell>
          <cell r="AV31">
            <v>4514</v>
          </cell>
          <cell r="AW31">
            <v>811</v>
          </cell>
          <cell r="AX31">
            <v>127</v>
          </cell>
          <cell r="AY31">
            <v>0</v>
          </cell>
          <cell r="AZ31">
            <v>491</v>
          </cell>
          <cell r="BA31">
            <v>0</v>
          </cell>
          <cell r="BB31">
            <v>0</v>
          </cell>
          <cell r="BC31">
            <v>365</v>
          </cell>
          <cell r="BD31">
            <v>372620</v>
          </cell>
          <cell r="BE31">
            <v>1</v>
          </cell>
          <cell r="BF31">
            <v>77</v>
          </cell>
          <cell r="BG31">
            <v>0</v>
          </cell>
          <cell r="BH31">
            <v>0</v>
          </cell>
          <cell r="BI31">
            <v>3</v>
          </cell>
          <cell r="BJ31">
            <v>2688</v>
          </cell>
          <cell r="BK31">
            <v>11429000</v>
          </cell>
          <cell r="BL31">
            <v>0</v>
          </cell>
          <cell r="BM31">
            <v>0</v>
          </cell>
          <cell r="BN31">
            <v>0</v>
          </cell>
          <cell r="BO31">
            <v>62</v>
          </cell>
          <cell r="BP31">
            <v>62000</v>
          </cell>
          <cell r="BQ31">
            <v>0</v>
          </cell>
          <cell r="BR31">
            <v>1</v>
          </cell>
          <cell r="BS31">
            <v>57882</v>
          </cell>
          <cell r="BT31">
            <v>41814</v>
          </cell>
          <cell r="BU31">
            <v>0</v>
          </cell>
          <cell r="BV31">
            <v>0</v>
          </cell>
          <cell r="BW31">
            <v>0</v>
          </cell>
          <cell r="BX31">
            <v>99696</v>
          </cell>
          <cell r="BY31">
            <v>1046</v>
          </cell>
          <cell r="BZ31">
            <v>660020</v>
          </cell>
          <cell r="CA31">
            <v>21</v>
          </cell>
          <cell r="CB31">
            <v>7350</v>
          </cell>
          <cell r="CC31">
            <v>12</v>
          </cell>
          <cell r="CD31">
            <v>81400</v>
          </cell>
          <cell r="CE31">
            <v>6</v>
          </cell>
          <cell r="CF31">
            <v>23700</v>
          </cell>
          <cell r="CG31">
            <v>0</v>
          </cell>
          <cell r="CH31">
            <v>0</v>
          </cell>
          <cell r="CI31">
            <v>1085</v>
          </cell>
          <cell r="CJ31">
            <v>772470</v>
          </cell>
          <cell r="CK31">
            <v>8</v>
          </cell>
          <cell r="CL31">
            <v>77130</v>
          </cell>
          <cell r="CM31">
            <v>0</v>
          </cell>
          <cell r="CN31">
            <v>0</v>
          </cell>
          <cell r="CO31">
            <v>172</v>
          </cell>
          <cell r="CP31">
            <v>6598300</v>
          </cell>
          <cell r="CQ31">
            <v>180</v>
          </cell>
          <cell r="CR31">
            <v>6675430</v>
          </cell>
          <cell r="CS31">
            <v>74</v>
          </cell>
          <cell r="CT31">
            <v>2077100</v>
          </cell>
          <cell r="CU31">
            <v>0</v>
          </cell>
          <cell r="CV31">
            <v>0</v>
          </cell>
          <cell r="CW31">
            <v>74</v>
          </cell>
          <cell r="CX31">
            <v>2077100</v>
          </cell>
          <cell r="CY31">
            <v>1339</v>
          </cell>
          <cell r="CZ31">
            <v>9525000</v>
          </cell>
          <cell r="DA31">
            <v>636130</v>
          </cell>
          <cell r="DB31">
            <v>107952630</v>
          </cell>
          <cell r="DC31">
            <v>49238</v>
          </cell>
          <cell r="DD31">
            <v>68272940</v>
          </cell>
          <cell r="DE31">
            <v>12534</v>
          </cell>
          <cell r="DF31">
            <v>37212250</v>
          </cell>
          <cell r="DG31">
            <v>697902</v>
          </cell>
          <cell r="DH31">
            <v>213437820</v>
          </cell>
          <cell r="DI31">
            <v>155329540</v>
          </cell>
          <cell r="DJ31">
            <v>285045</v>
          </cell>
          <cell r="DK31">
            <v>49669220</v>
          </cell>
          <cell r="DL31">
            <v>17990</v>
          </cell>
          <cell r="DM31">
            <v>27040530</v>
          </cell>
          <cell r="DN31">
            <v>198</v>
          </cell>
          <cell r="DO31">
            <v>530500</v>
          </cell>
          <cell r="DP31">
            <v>303233</v>
          </cell>
          <cell r="DQ31">
            <v>77240250</v>
          </cell>
          <cell r="DR31">
            <v>1807212</v>
          </cell>
          <cell r="DS31">
            <v>82673</v>
          </cell>
          <cell r="DT31">
            <v>25705</v>
          </cell>
          <cell r="DU31">
            <v>1915590</v>
          </cell>
          <cell r="DV31">
            <v>28109</v>
          </cell>
          <cell r="DW31">
            <v>188766</v>
          </cell>
          <cell r="DX31">
            <v>1109</v>
          </cell>
          <cell r="DY31">
            <v>46656</v>
          </cell>
          <cell r="DZ31">
            <v>933</v>
          </cell>
          <cell r="EA31">
            <v>6201</v>
          </cell>
          <cell r="EB31">
            <v>1253</v>
          </cell>
          <cell r="EC31">
            <v>8387</v>
          </cell>
          <cell r="ED31">
            <v>2528</v>
          </cell>
          <cell r="EE31">
            <v>5913</v>
          </cell>
          <cell r="EF31">
            <v>134</v>
          </cell>
          <cell r="EG31">
            <v>8575</v>
          </cell>
          <cell r="EH31">
            <v>314</v>
          </cell>
          <cell r="EI31">
            <v>48</v>
          </cell>
          <cell r="EJ31">
            <v>0</v>
          </cell>
          <cell r="EK31">
            <v>362</v>
          </cell>
          <cell r="EL31">
            <v>3775</v>
          </cell>
          <cell r="EM31">
            <v>12162</v>
          </cell>
          <cell r="EN31">
            <v>1387</v>
          </cell>
          <cell r="EO31">
            <v>17324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22514</v>
          </cell>
        </row>
        <row r="32">
          <cell r="A32" t="str">
            <v>0110</v>
          </cell>
          <cell r="B32" t="str">
            <v>3958005</v>
          </cell>
          <cell r="C32">
            <v>25</v>
          </cell>
          <cell r="D32" t="str">
            <v>단양우체국</v>
          </cell>
          <cell r="E32">
            <v>12030</v>
          </cell>
          <cell r="F32">
            <v>4149000</v>
          </cell>
          <cell r="G32">
            <v>155289</v>
          </cell>
          <cell r="H32">
            <v>26806800</v>
          </cell>
          <cell r="I32">
            <v>2691</v>
          </cell>
          <cell r="J32">
            <v>170010</v>
          </cell>
          <cell r="K32">
            <v>30955800</v>
          </cell>
          <cell r="L32">
            <v>2956</v>
          </cell>
          <cell r="M32">
            <v>7764130</v>
          </cell>
          <cell r="N32">
            <v>5989</v>
          </cell>
          <cell r="O32">
            <v>8334090</v>
          </cell>
          <cell r="P32">
            <v>456</v>
          </cell>
          <cell r="Q32">
            <v>9401</v>
          </cell>
          <cell r="R32">
            <v>16098220</v>
          </cell>
          <cell r="S32">
            <v>13</v>
          </cell>
          <cell r="T32">
            <v>32500</v>
          </cell>
          <cell r="U32">
            <v>360</v>
          </cell>
          <cell r="V32">
            <v>541000</v>
          </cell>
          <cell r="W32">
            <v>0</v>
          </cell>
          <cell r="X32">
            <v>373</v>
          </cell>
          <cell r="Y32">
            <v>573500</v>
          </cell>
          <cell r="Z32">
            <v>1406</v>
          </cell>
          <cell r="AA32">
            <v>6562700</v>
          </cell>
          <cell r="AB32">
            <v>734</v>
          </cell>
          <cell r="AC32">
            <v>2494580</v>
          </cell>
          <cell r="AD32">
            <v>9</v>
          </cell>
          <cell r="AE32">
            <v>2149</v>
          </cell>
          <cell r="AF32">
            <v>9057280</v>
          </cell>
          <cell r="AG32">
            <v>16405</v>
          </cell>
          <cell r="AH32">
            <v>18508330</v>
          </cell>
          <cell r="AI32">
            <v>162372</v>
          </cell>
          <cell r="AJ32">
            <v>38176470</v>
          </cell>
          <cell r="AK32">
            <v>3156</v>
          </cell>
          <cell r="AL32">
            <v>181933</v>
          </cell>
          <cell r="AM32">
            <v>56684800</v>
          </cell>
          <cell r="AN32">
            <v>3679</v>
          </cell>
          <cell r="AO32">
            <v>976840</v>
          </cell>
          <cell r="AP32">
            <v>0</v>
          </cell>
          <cell r="AQ32">
            <v>0</v>
          </cell>
          <cell r="AR32">
            <v>324</v>
          </cell>
          <cell r="AS32">
            <v>0</v>
          </cell>
          <cell r="AT32">
            <v>0</v>
          </cell>
          <cell r="AU32">
            <v>0</v>
          </cell>
          <cell r="AV32">
            <v>324</v>
          </cell>
          <cell r="AW32">
            <v>117</v>
          </cell>
          <cell r="AX32">
            <v>59</v>
          </cell>
          <cell r="AY32">
            <v>0</v>
          </cell>
          <cell r="AZ32">
            <v>110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10</v>
          </cell>
          <cell r="BG32">
            <v>0</v>
          </cell>
          <cell r="BH32">
            <v>0</v>
          </cell>
          <cell r="BI32">
            <v>2</v>
          </cell>
          <cell r="BJ32">
            <v>589</v>
          </cell>
          <cell r="BK32">
            <v>2933200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23476</v>
          </cell>
          <cell r="BT32">
            <v>4422</v>
          </cell>
          <cell r="BU32">
            <v>0</v>
          </cell>
          <cell r="BV32">
            <v>0</v>
          </cell>
          <cell r="BW32">
            <v>0</v>
          </cell>
          <cell r="BX32">
            <v>27898</v>
          </cell>
          <cell r="BY32">
            <v>82</v>
          </cell>
          <cell r="BZ32">
            <v>42570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82</v>
          </cell>
          <cell r="CJ32">
            <v>42570</v>
          </cell>
          <cell r="CK32">
            <v>6</v>
          </cell>
          <cell r="CL32">
            <v>15070</v>
          </cell>
          <cell r="CM32">
            <v>0</v>
          </cell>
          <cell r="CN32">
            <v>0</v>
          </cell>
          <cell r="CO32">
            <v>49</v>
          </cell>
          <cell r="CP32">
            <v>1678700</v>
          </cell>
          <cell r="CQ32">
            <v>55</v>
          </cell>
          <cell r="CR32">
            <v>1693770</v>
          </cell>
          <cell r="CS32">
            <v>10</v>
          </cell>
          <cell r="CT32">
            <v>183600</v>
          </cell>
          <cell r="CU32">
            <v>0</v>
          </cell>
          <cell r="CV32">
            <v>0</v>
          </cell>
          <cell r="CW32">
            <v>10</v>
          </cell>
          <cell r="CX32">
            <v>183600</v>
          </cell>
          <cell r="CY32">
            <v>147</v>
          </cell>
          <cell r="CZ32">
            <v>1919940</v>
          </cell>
          <cell r="DA32">
            <v>170092</v>
          </cell>
          <cell r="DB32">
            <v>30998370</v>
          </cell>
          <cell r="DC32">
            <v>9456</v>
          </cell>
          <cell r="DD32">
            <v>17791990</v>
          </cell>
          <cell r="DE32">
            <v>2532</v>
          </cell>
          <cell r="DF32">
            <v>9814380</v>
          </cell>
          <cell r="DG32">
            <v>182080</v>
          </cell>
          <cell r="DH32">
            <v>58604740</v>
          </cell>
          <cell r="DI32">
            <v>52968710</v>
          </cell>
          <cell r="DJ32">
            <v>92782</v>
          </cell>
          <cell r="DK32">
            <v>14994520</v>
          </cell>
          <cell r="DL32">
            <v>3836</v>
          </cell>
          <cell r="DM32">
            <v>9877880</v>
          </cell>
          <cell r="DN32">
            <v>34</v>
          </cell>
          <cell r="DO32">
            <v>97500</v>
          </cell>
          <cell r="DP32">
            <v>96652</v>
          </cell>
          <cell r="DQ32">
            <v>24969900</v>
          </cell>
          <cell r="DR32">
            <v>552105</v>
          </cell>
          <cell r="DS32">
            <v>15464</v>
          </cell>
          <cell r="DT32">
            <v>4092</v>
          </cell>
          <cell r="DU32">
            <v>571661</v>
          </cell>
          <cell r="DV32">
            <v>763</v>
          </cell>
          <cell r="DW32">
            <v>620656</v>
          </cell>
          <cell r="DX32">
            <v>112</v>
          </cell>
          <cell r="DY32">
            <v>130</v>
          </cell>
          <cell r="DZ32">
            <v>50</v>
          </cell>
          <cell r="EA32">
            <v>1089</v>
          </cell>
          <cell r="EB32">
            <v>50</v>
          </cell>
          <cell r="EC32">
            <v>1189</v>
          </cell>
          <cell r="ED32">
            <v>1014</v>
          </cell>
          <cell r="EE32">
            <v>756</v>
          </cell>
          <cell r="EF32">
            <v>27</v>
          </cell>
          <cell r="EG32">
            <v>1797</v>
          </cell>
          <cell r="EH32">
            <v>14</v>
          </cell>
          <cell r="EI32">
            <v>6</v>
          </cell>
          <cell r="EJ32">
            <v>0</v>
          </cell>
          <cell r="EK32">
            <v>20</v>
          </cell>
          <cell r="EL32">
            <v>1078</v>
          </cell>
          <cell r="EM32">
            <v>1851</v>
          </cell>
          <cell r="EN32">
            <v>77</v>
          </cell>
          <cell r="EO32">
            <v>3006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7243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10원본"/>
      <sheetName val="0110(관서)"/>
      <sheetName val="0110(분석용)"/>
      <sheetName val="Sheet1"/>
      <sheetName val="일반통상"/>
      <sheetName val="보통소포"/>
      <sheetName val="배달"/>
      <sheetName val="증감"/>
      <sheetName val="활동단계별10월"/>
      <sheetName val="세입비"/>
      <sheetName val="활동단계별10월 (2)"/>
      <sheetName val="code"/>
    </sheetNames>
    <sheetDataSet>
      <sheetData sheetId="0">
        <row r="1">
          <cell r="A1" t="str">
            <v>DATE    </v>
          </cell>
          <cell r="B1" t="str">
            <v>POSTCODE</v>
          </cell>
          <cell r="C1" t="str">
            <v>관서순</v>
          </cell>
          <cell r="D1" t="str">
            <v>POSTNAME</v>
          </cell>
          <cell r="E1" t="str">
            <v>일반빠른  </v>
          </cell>
          <cell r="F1" t="str">
            <v>빠른요금  </v>
          </cell>
          <cell r="G1" t="str">
            <v>일반보통  </v>
          </cell>
          <cell r="H1" t="str">
            <v>보통요금  </v>
          </cell>
          <cell r="I1" t="str">
            <v>일반무료  </v>
          </cell>
          <cell r="J1" t="str">
            <v>일반통상  </v>
          </cell>
          <cell r="K1" t="str">
            <v>통상요금  </v>
          </cell>
          <cell r="L1" t="str">
            <v>특수빠른  </v>
          </cell>
          <cell r="M1" t="str">
            <v>빠른요금  </v>
          </cell>
          <cell r="N1" t="str">
            <v>특수보통  </v>
          </cell>
          <cell r="O1" t="str">
            <v>보통요금  </v>
          </cell>
          <cell r="P1" t="str">
            <v>특수무료  </v>
          </cell>
          <cell r="Q1" t="str">
            <v>특수통상  </v>
          </cell>
          <cell r="R1" t="str">
            <v>특수요금  </v>
          </cell>
          <cell r="S1" t="str">
            <v>일소빠른  </v>
          </cell>
          <cell r="T1" t="str">
            <v>빠른요금  </v>
          </cell>
          <cell r="U1" t="str">
            <v>일소보통  </v>
          </cell>
          <cell r="V1" t="str">
            <v>보통요금  </v>
          </cell>
          <cell r="W1" t="str">
            <v>일소무료  </v>
          </cell>
          <cell r="X1" t="str">
            <v>일반소포  </v>
          </cell>
          <cell r="Y1" t="str">
            <v>일소요금  </v>
          </cell>
          <cell r="Z1" t="str">
            <v>등소빠른  </v>
          </cell>
          <cell r="AA1" t="str">
            <v>빠른요금  </v>
          </cell>
          <cell r="AB1" t="str">
            <v>등소보통  </v>
          </cell>
          <cell r="AC1" t="str">
            <v>보통요금  </v>
          </cell>
          <cell r="AD1" t="str">
            <v>등소무료  </v>
          </cell>
          <cell r="AE1" t="str">
            <v>등기소포  </v>
          </cell>
          <cell r="AF1" t="str">
            <v>등소요금  </v>
          </cell>
          <cell r="AG1" t="str">
            <v>국내빠른  </v>
          </cell>
          <cell r="AH1" t="str">
            <v>빠른요금  </v>
          </cell>
          <cell r="AI1" t="str">
            <v>국내보통  </v>
          </cell>
          <cell r="AJ1" t="str">
            <v>보통요금  </v>
          </cell>
          <cell r="AK1" t="str">
            <v>국내무료  </v>
          </cell>
          <cell r="AL1" t="str">
            <v>국내접수  </v>
          </cell>
          <cell r="AM1" t="str">
            <v>국내요금  </v>
          </cell>
          <cell r="AN1" t="str">
            <v>전자우편  </v>
          </cell>
          <cell r="AO1" t="str">
            <v>전자요금  </v>
          </cell>
          <cell r="AP1" t="str">
            <v>군사우편  </v>
          </cell>
          <cell r="AQ1" t="str">
            <v>군사요금  </v>
          </cell>
          <cell r="AR1" t="str">
            <v>통화등기  </v>
          </cell>
          <cell r="AS1" t="str">
            <v>물품등기  </v>
          </cell>
          <cell r="AT1" t="str">
            <v>유가증권  </v>
          </cell>
          <cell r="AU1" t="str">
            <v>특사배달  </v>
          </cell>
          <cell r="AV1" t="str">
            <v>특별송달  </v>
          </cell>
          <cell r="AW1" t="str">
            <v>배달증명  </v>
          </cell>
          <cell r="AX1" t="str">
            <v>팩스전송  </v>
          </cell>
          <cell r="AY1" t="str">
            <v>전자우편  </v>
          </cell>
          <cell r="AZ1" t="str">
            <v>내용증명  </v>
          </cell>
          <cell r="BA1" t="str">
            <v>접수시각  </v>
          </cell>
          <cell r="BB1" t="str">
            <v>대금교환  </v>
          </cell>
          <cell r="BC1" t="str">
            <v>국내특급  </v>
          </cell>
          <cell r="BD1" t="str">
            <v>특급요금  </v>
          </cell>
          <cell r="BE1" t="str">
            <v>우편자루  </v>
          </cell>
          <cell r="BF1" t="str">
            <v>민원우편  </v>
          </cell>
          <cell r="BG1" t="str">
            <v>전신민원  </v>
          </cell>
          <cell r="BH1" t="str">
            <v>특사배달  </v>
          </cell>
          <cell r="BI1" t="str">
            <v>배달증명  </v>
          </cell>
          <cell r="BJ1" t="str">
            <v>방문소포  </v>
          </cell>
          <cell r="BK1" t="str">
            <v>방문요금  </v>
          </cell>
          <cell r="BL1" t="str">
            <v>합장소포  </v>
          </cell>
          <cell r="BM1" t="str">
            <v>접수시각  </v>
          </cell>
          <cell r="BN1" t="str">
            <v>대금교환  </v>
          </cell>
          <cell r="BO1" t="str">
            <v>국내특급  </v>
          </cell>
          <cell r="BP1" t="str">
            <v>특급요금  </v>
          </cell>
          <cell r="BQ1" t="str">
            <v>장정소포  </v>
          </cell>
          <cell r="BR1" t="str">
            <v>물품등기  </v>
          </cell>
          <cell r="BS1" t="str">
            <v>정기간    </v>
          </cell>
          <cell r="BT1" t="str">
            <v>다량우편  </v>
          </cell>
          <cell r="BU1" t="str">
            <v>여유우편  </v>
          </cell>
          <cell r="BV1" t="str">
            <v>서적우편  </v>
          </cell>
          <cell r="BW1" t="str">
            <v>소포우편  </v>
          </cell>
          <cell r="BX1" t="str">
            <v>감액합계  </v>
          </cell>
          <cell r="BY1" t="str">
            <v>일반서장  </v>
          </cell>
          <cell r="BZ1" t="str">
            <v>서장요금  </v>
          </cell>
          <cell r="CA1" t="str">
            <v>일반엽서  </v>
          </cell>
          <cell r="CB1" t="str">
            <v>엽서요금  </v>
          </cell>
          <cell r="CC1" t="str">
            <v>인쇄물    </v>
          </cell>
          <cell r="CD1" t="str">
            <v>인쇄요금  </v>
          </cell>
          <cell r="CE1" t="str">
            <v>소형포장  </v>
          </cell>
          <cell r="CF1" t="str">
            <v>포장요금  </v>
          </cell>
          <cell r="CG1" t="str">
            <v>항공서간  </v>
          </cell>
          <cell r="CH1" t="str">
            <v>서간요금  </v>
          </cell>
          <cell r="CI1" t="str">
            <v>일반통상  </v>
          </cell>
          <cell r="CJ1" t="str">
            <v>통상요금  </v>
          </cell>
          <cell r="CK1" t="str">
            <v>특수등기  </v>
          </cell>
          <cell r="CL1" t="str">
            <v>등기요금  </v>
          </cell>
          <cell r="CM1" t="str">
            <v>기록배달  </v>
          </cell>
          <cell r="CN1" t="str">
            <v>배달요금  </v>
          </cell>
          <cell r="CO1" t="str">
            <v>국제특급  </v>
          </cell>
          <cell r="CP1" t="str">
            <v>특급요금  </v>
          </cell>
          <cell r="CQ1" t="str">
            <v>특수통상  </v>
          </cell>
          <cell r="CR1" t="str">
            <v>통상요금  </v>
          </cell>
          <cell r="CS1" t="str">
            <v>소포보통  </v>
          </cell>
          <cell r="CT1" t="str">
            <v>보통요금  </v>
          </cell>
          <cell r="CU1" t="str">
            <v>보험소포  </v>
          </cell>
          <cell r="CV1" t="str">
            <v>보험요금  </v>
          </cell>
          <cell r="CW1" t="str">
            <v>소포합계  </v>
          </cell>
          <cell r="CX1" t="str">
            <v>합계요금  </v>
          </cell>
          <cell r="CY1" t="str">
            <v>국제총계  </v>
          </cell>
          <cell r="CZ1" t="str">
            <v>총계요금  </v>
          </cell>
          <cell r="DA1" t="str">
            <v>통상총계  </v>
          </cell>
          <cell r="DB1" t="str">
            <v>통상요금  </v>
          </cell>
          <cell r="DC1" t="str">
            <v>특수총계  </v>
          </cell>
          <cell r="DD1" t="str">
            <v>특수요금  </v>
          </cell>
          <cell r="DE1" t="str">
            <v>소포총계  </v>
          </cell>
          <cell r="DF1" t="str">
            <v>소포요금  </v>
          </cell>
          <cell r="DG1" t="str">
            <v>접수총계  </v>
          </cell>
          <cell r="DH1" t="str">
            <v>총계요금  </v>
          </cell>
          <cell r="DI1" t="str">
            <v>우편세입  </v>
          </cell>
          <cell r="DJ1" t="str">
            <v>별후일반  </v>
          </cell>
          <cell r="DK1" t="str">
            <v>일반요금  </v>
          </cell>
          <cell r="DL1" t="str">
            <v>별후특수  </v>
          </cell>
          <cell r="DM1" t="str">
            <v>특수요금  </v>
          </cell>
          <cell r="DN1" t="str">
            <v>별후소포  </v>
          </cell>
          <cell r="DO1" t="str">
            <v>소포요금  </v>
          </cell>
          <cell r="DP1" t="str">
            <v>별후합계  </v>
          </cell>
          <cell r="DQ1" t="str">
            <v>합계요금  </v>
          </cell>
          <cell r="DR1" t="str">
            <v>일반배달  </v>
          </cell>
          <cell r="DS1" t="str">
            <v>특수배달  </v>
          </cell>
          <cell r="DT1" t="str">
            <v>소포배달  </v>
          </cell>
          <cell r="DU1" t="str">
            <v>배달합계  </v>
          </cell>
          <cell r="DV1" t="str">
            <v>사서함    </v>
          </cell>
          <cell r="DW1" t="str">
            <v>시외배달  </v>
          </cell>
          <cell r="DX1" t="str">
            <v>국제우편  </v>
          </cell>
          <cell r="DY1" t="str">
            <v>수취인    </v>
          </cell>
          <cell r="DZ1" t="str">
            <v>일반재배  </v>
          </cell>
          <cell r="EA1" t="str">
            <v>특수재배  </v>
          </cell>
          <cell r="EB1" t="str">
            <v>소포재배  </v>
          </cell>
          <cell r="EC1" t="str">
            <v>재배합계  </v>
          </cell>
          <cell r="ED1" t="str">
            <v>일반반환  </v>
          </cell>
          <cell r="EE1" t="str">
            <v>특수반환  </v>
          </cell>
          <cell r="EF1" t="str">
            <v>소포반환  </v>
          </cell>
          <cell r="EG1" t="str">
            <v>반환합계  </v>
          </cell>
          <cell r="EH1" t="str">
            <v>일반불능  </v>
          </cell>
          <cell r="EI1" t="str">
            <v>특수불능  </v>
          </cell>
          <cell r="EJ1" t="str">
            <v>소포불능  </v>
          </cell>
          <cell r="EK1" t="str">
            <v>불능합계  </v>
          </cell>
          <cell r="EL1" t="str">
            <v>일반지환  </v>
          </cell>
          <cell r="EM1" t="str">
            <v>특수지환  </v>
          </cell>
          <cell r="EN1" t="str">
            <v>소포지환  </v>
          </cell>
          <cell r="EO1" t="str">
            <v>지환합계  </v>
          </cell>
          <cell r="EP1" t="str">
            <v>중계일반  </v>
          </cell>
          <cell r="EQ1" t="str">
            <v>중계특수  </v>
          </cell>
          <cell r="ER1" t="str">
            <v>중계소포  </v>
          </cell>
          <cell r="ES1" t="str">
            <v>중계합계  </v>
          </cell>
          <cell r="ET1" t="str">
            <v>도착자루  </v>
          </cell>
        </row>
        <row r="2">
          <cell r="A2" t="str">
            <v>0110</v>
          </cell>
          <cell r="B2" t="str">
            <v>3000104</v>
          </cell>
          <cell r="C2">
            <v>1</v>
          </cell>
          <cell r="D2" t="str">
            <v>대전우체국</v>
          </cell>
          <cell r="E2">
            <v>19349</v>
          </cell>
          <cell r="F2">
            <v>7127650</v>
          </cell>
          <cell r="G2">
            <v>1662443</v>
          </cell>
          <cell r="H2">
            <v>272468960</v>
          </cell>
          <cell r="I2">
            <v>1030</v>
          </cell>
          <cell r="J2">
            <v>1682822</v>
          </cell>
          <cell r="K2">
            <v>279596610</v>
          </cell>
          <cell r="L2">
            <v>27302</v>
          </cell>
          <cell r="M2">
            <v>41544890</v>
          </cell>
          <cell r="N2">
            <v>45657</v>
          </cell>
          <cell r="O2">
            <v>62000900</v>
          </cell>
          <cell r="P2">
            <v>4719</v>
          </cell>
          <cell r="Q2">
            <v>77678</v>
          </cell>
          <cell r="R2">
            <v>103545790</v>
          </cell>
          <cell r="S2">
            <v>136</v>
          </cell>
          <cell r="T2">
            <v>464000</v>
          </cell>
          <cell r="U2">
            <v>1936</v>
          </cell>
          <cell r="V2">
            <v>3215500</v>
          </cell>
          <cell r="W2">
            <v>0</v>
          </cell>
          <cell r="X2">
            <v>2072</v>
          </cell>
          <cell r="Y2">
            <v>3679500</v>
          </cell>
          <cell r="Z2">
            <v>10268</v>
          </cell>
          <cell r="AA2">
            <v>29053800</v>
          </cell>
          <cell r="AB2">
            <v>5542</v>
          </cell>
          <cell r="AC2">
            <v>14516500</v>
          </cell>
          <cell r="AD2">
            <v>93</v>
          </cell>
          <cell r="AE2">
            <v>15903</v>
          </cell>
          <cell r="AF2">
            <v>43570300</v>
          </cell>
          <cell r="AG2">
            <v>57055</v>
          </cell>
          <cell r="AH2">
            <v>78190340</v>
          </cell>
          <cell r="AI2">
            <v>1715578</v>
          </cell>
          <cell r="AJ2">
            <v>352201860</v>
          </cell>
          <cell r="AK2">
            <v>5842</v>
          </cell>
          <cell r="AL2">
            <v>1778475</v>
          </cell>
          <cell r="AM2">
            <v>430392200</v>
          </cell>
          <cell r="AN2">
            <v>11290</v>
          </cell>
          <cell r="AO2">
            <v>2251040</v>
          </cell>
          <cell r="AP2">
            <v>0</v>
          </cell>
          <cell r="AQ2">
            <v>0</v>
          </cell>
          <cell r="AR2">
            <v>84</v>
          </cell>
          <cell r="AS2">
            <v>7</v>
          </cell>
          <cell r="AT2">
            <v>4</v>
          </cell>
          <cell r="AU2">
            <v>0</v>
          </cell>
          <cell r="AV2">
            <v>0</v>
          </cell>
          <cell r="AW2">
            <v>1138</v>
          </cell>
          <cell r="AX2">
            <v>226</v>
          </cell>
          <cell r="AY2">
            <v>0</v>
          </cell>
          <cell r="AZ2">
            <v>3455</v>
          </cell>
          <cell r="BA2">
            <v>0</v>
          </cell>
          <cell r="BB2">
            <v>1</v>
          </cell>
          <cell r="BC2">
            <v>1752</v>
          </cell>
          <cell r="BD2">
            <v>1752000</v>
          </cell>
          <cell r="BE2">
            <v>0</v>
          </cell>
          <cell r="BF2">
            <v>87</v>
          </cell>
          <cell r="BG2">
            <v>0</v>
          </cell>
          <cell r="BH2">
            <v>0</v>
          </cell>
          <cell r="BI2">
            <v>5</v>
          </cell>
          <cell r="BJ2">
            <v>7983</v>
          </cell>
          <cell r="BK2">
            <v>20108700</v>
          </cell>
          <cell r="BL2">
            <v>0</v>
          </cell>
          <cell r="BM2">
            <v>0</v>
          </cell>
          <cell r="BN2">
            <v>5</v>
          </cell>
          <cell r="BO2">
            <v>290</v>
          </cell>
          <cell r="BP2">
            <v>290000</v>
          </cell>
          <cell r="BQ2">
            <v>0</v>
          </cell>
          <cell r="BR2">
            <v>0</v>
          </cell>
          <cell r="BS2">
            <v>136769</v>
          </cell>
          <cell r="BT2">
            <v>764580</v>
          </cell>
          <cell r="BU2">
            <v>0</v>
          </cell>
          <cell r="BV2">
            <v>3037</v>
          </cell>
          <cell r="BW2">
            <v>0</v>
          </cell>
          <cell r="BX2">
            <v>904386</v>
          </cell>
          <cell r="BY2">
            <v>1499</v>
          </cell>
          <cell r="BZ2">
            <v>975240</v>
          </cell>
          <cell r="CA2">
            <v>93</v>
          </cell>
          <cell r="CB2">
            <v>32550</v>
          </cell>
          <cell r="CC2">
            <v>26</v>
          </cell>
          <cell r="CD2">
            <v>172900</v>
          </cell>
          <cell r="CE2">
            <v>4</v>
          </cell>
          <cell r="CF2">
            <v>23900</v>
          </cell>
          <cell r="CG2">
            <v>5</v>
          </cell>
          <cell r="CH2">
            <v>2000</v>
          </cell>
          <cell r="CI2">
            <v>1627</v>
          </cell>
          <cell r="CJ2">
            <v>1206590</v>
          </cell>
          <cell r="CK2">
            <v>127</v>
          </cell>
          <cell r="CL2">
            <v>600060</v>
          </cell>
          <cell r="CM2">
            <v>0</v>
          </cell>
          <cell r="CN2">
            <v>0</v>
          </cell>
          <cell r="CO2">
            <v>681</v>
          </cell>
          <cell r="CP2">
            <v>28933700</v>
          </cell>
          <cell r="CQ2">
            <v>808</v>
          </cell>
          <cell r="CR2">
            <v>29533760</v>
          </cell>
          <cell r="CS2">
            <v>388</v>
          </cell>
          <cell r="CT2">
            <v>10656200</v>
          </cell>
          <cell r="CU2">
            <v>44</v>
          </cell>
          <cell r="CV2">
            <v>1553900</v>
          </cell>
          <cell r="CW2">
            <v>432</v>
          </cell>
          <cell r="CX2">
            <v>12210100</v>
          </cell>
          <cell r="CY2">
            <v>2867</v>
          </cell>
          <cell r="CZ2">
            <v>42950450</v>
          </cell>
          <cell r="DA2">
            <v>1684449</v>
          </cell>
          <cell r="DB2">
            <v>280803200</v>
          </cell>
          <cell r="DC2">
            <v>78486</v>
          </cell>
          <cell r="DD2">
            <v>133079550</v>
          </cell>
          <cell r="DE2">
            <v>18407</v>
          </cell>
          <cell r="DF2">
            <v>59459900</v>
          </cell>
          <cell r="DG2">
            <v>1781342</v>
          </cell>
          <cell r="DH2">
            <v>473342650</v>
          </cell>
          <cell r="DI2">
            <v>470013490</v>
          </cell>
          <cell r="DJ2">
            <v>1335502</v>
          </cell>
          <cell r="DK2">
            <v>218545030</v>
          </cell>
          <cell r="DL2">
            <v>10958</v>
          </cell>
          <cell r="DM2">
            <v>16786480</v>
          </cell>
          <cell r="DN2">
            <v>2783</v>
          </cell>
          <cell r="DO2">
            <v>5631000</v>
          </cell>
          <cell r="DP2">
            <v>1349243</v>
          </cell>
          <cell r="DQ2">
            <v>240962510</v>
          </cell>
          <cell r="DR2">
            <v>2452632</v>
          </cell>
          <cell r="DS2">
            <v>101078</v>
          </cell>
          <cell r="DT2">
            <v>17691</v>
          </cell>
          <cell r="DU2">
            <v>2571401</v>
          </cell>
          <cell r="DV2">
            <v>73454</v>
          </cell>
          <cell r="DW2">
            <v>98123</v>
          </cell>
          <cell r="DX2">
            <v>3749</v>
          </cell>
          <cell r="DY2">
            <v>2684</v>
          </cell>
          <cell r="DZ2">
            <v>2153</v>
          </cell>
          <cell r="EA2">
            <v>7927</v>
          </cell>
          <cell r="EB2">
            <v>569</v>
          </cell>
          <cell r="EC2">
            <v>10649</v>
          </cell>
          <cell r="ED2">
            <v>31816</v>
          </cell>
          <cell r="EE2">
            <v>10500</v>
          </cell>
          <cell r="EF2">
            <v>465</v>
          </cell>
          <cell r="EG2">
            <v>42781</v>
          </cell>
          <cell r="EH2">
            <v>196</v>
          </cell>
          <cell r="EI2">
            <v>330</v>
          </cell>
          <cell r="EJ2">
            <v>0</v>
          </cell>
          <cell r="EK2">
            <v>526</v>
          </cell>
          <cell r="EL2">
            <v>34165</v>
          </cell>
          <cell r="EM2">
            <v>18757</v>
          </cell>
          <cell r="EN2">
            <v>1034</v>
          </cell>
          <cell r="EO2">
            <v>53956</v>
          </cell>
          <cell r="EP2">
            <v>0</v>
          </cell>
          <cell r="EQ2">
            <v>0</v>
          </cell>
          <cell r="ER2">
            <v>0</v>
          </cell>
          <cell r="ES2">
            <v>0</v>
          </cell>
          <cell r="ET2">
            <v>17942</v>
          </cell>
        </row>
        <row r="3">
          <cell r="A3" t="str">
            <v>0110</v>
          </cell>
          <cell r="B3" t="str">
            <v>3011204</v>
          </cell>
          <cell r="C3">
            <v>2</v>
          </cell>
          <cell r="D3" t="str">
            <v>서대전우체국</v>
          </cell>
          <cell r="E3">
            <v>73609</v>
          </cell>
          <cell r="F3">
            <v>25068340</v>
          </cell>
          <cell r="G3">
            <v>1986963</v>
          </cell>
          <cell r="H3">
            <v>329655600</v>
          </cell>
          <cell r="I3">
            <v>2677</v>
          </cell>
          <cell r="J3">
            <v>2063249</v>
          </cell>
          <cell r="K3">
            <v>354723940</v>
          </cell>
          <cell r="L3">
            <v>32525</v>
          </cell>
          <cell r="M3">
            <v>43443070</v>
          </cell>
          <cell r="N3">
            <v>116613</v>
          </cell>
          <cell r="O3">
            <v>141974770</v>
          </cell>
          <cell r="P3">
            <v>6424</v>
          </cell>
          <cell r="Q3">
            <v>155562</v>
          </cell>
          <cell r="R3">
            <v>185417840</v>
          </cell>
          <cell r="S3">
            <v>27</v>
          </cell>
          <cell r="T3">
            <v>68500</v>
          </cell>
          <cell r="U3">
            <v>4315</v>
          </cell>
          <cell r="V3">
            <v>6720000</v>
          </cell>
          <cell r="W3">
            <v>0</v>
          </cell>
          <cell r="X3">
            <v>4342</v>
          </cell>
          <cell r="Y3">
            <v>6788500</v>
          </cell>
          <cell r="Z3">
            <v>8669</v>
          </cell>
          <cell r="AA3">
            <v>30675670</v>
          </cell>
          <cell r="AB3">
            <v>5618</v>
          </cell>
          <cell r="AC3">
            <v>14409750</v>
          </cell>
          <cell r="AD3">
            <v>146</v>
          </cell>
          <cell r="AE3">
            <v>14433</v>
          </cell>
          <cell r="AF3">
            <v>45085420</v>
          </cell>
          <cell r="AG3">
            <v>114830</v>
          </cell>
          <cell r="AH3">
            <v>99255580</v>
          </cell>
          <cell r="AI3">
            <v>2113509</v>
          </cell>
          <cell r="AJ3">
            <v>492760120</v>
          </cell>
          <cell r="AK3">
            <v>9247</v>
          </cell>
          <cell r="AL3">
            <v>2237586</v>
          </cell>
          <cell r="AM3">
            <v>592015700</v>
          </cell>
          <cell r="AN3">
            <v>37813</v>
          </cell>
          <cell r="AO3">
            <v>22013580</v>
          </cell>
          <cell r="AP3">
            <v>299</v>
          </cell>
          <cell r="AQ3">
            <v>25410</v>
          </cell>
          <cell r="AR3">
            <v>54</v>
          </cell>
          <cell r="AS3">
            <v>16</v>
          </cell>
          <cell r="AT3">
            <v>22</v>
          </cell>
          <cell r="AU3">
            <v>0</v>
          </cell>
          <cell r="AV3">
            <v>539</v>
          </cell>
          <cell r="AW3">
            <v>996</v>
          </cell>
          <cell r="AX3">
            <v>117</v>
          </cell>
          <cell r="AY3">
            <v>0</v>
          </cell>
          <cell r="AZ3">
            <v>2044</v>
          </cell>
          <cell r="BA3">
            <v>0</v>
          </cell>
          <cell r="BB3">
            <v>0</v>
          </cell>
          <cell r="BC3">
            <v>1646</v>
          </cell>
          <cell r="BD3">
            <v>1646000</v>
          </cell>
          <cell r="BE3">
            <v>0</v>
          </cell>
          <cell r="BF3">
            <v>430</v>
          </cell>
          <cell r="BG3">
            <v>0</v>
          </cell>
          <cell r="BH3">
            <v>0</v>
          </cell>
          <cell r="BI3">
            <v>0</v>
          </cell>
          <cell r="BJ3">
            <v>5648</v>
          </cell>
          <cell r="BK3">
            <v>19470300</v>
          </cell>
          <cell r="BL3">
            <v>0</v>
          </cell>
          <cell r="BM3">
            <v>0</v>
          </cell>
          <cell r="BN3">
            <v>0</v>
          </cell>
          <cell r="BO3">
            <v>321</v>
          </cell>
          <cell r="BP3">
            <v>321000</v>
          </cell>
          <cell r="BQ3">
            <v>0</v>
          </cell>
          <cell r="BR3">
            <v>4</v>
          </cell>
          <cell r="BS3">
            <v>176843</v>
          </cell>
          <cell r="BT3">
            <v>235943</v>
          </cell>
          <cell r="BU3">
            <v>74666</v>
          </cell>
          <cell r="BV3">
            <v>4024</v>
          </cell>
          <cell r="BW3">
            <v>0</v>
          </cell>
          <cell r="BX3">
            <v>491476</v>
          </cell>
          <cell r="BY3">
            <v>1353</v>
          </cell>
          <cell r="BZ3">
            <v>1999180</v>
          </cell>
          <cell r="CA3">
            <v>29</v>
          </cell>
          <cell r="CB3">
            <v>10150</v>
          </cell>
          <cell r="CC3">
            <v>36</v>
          </cell>
          <cell r="CD3">
            <v>206900</v>
          </cell>
          <cell r="CE3">
            <v>16</v>
          </cell>
          <cell r="CF3">
            <v>73100</v>
          </cell>
          <cell r="CG3">
            <v>0</v>
          </cell>
          <cell r="CH3">
            <v>0</v>
          </cell>
          <cell r="CI3">
            <v>1434</v>
          </cell>
          <cell r="CJ3">
            <v>2289330</v>
          </cell>
          <cell r="CK3">
            <v>51</v>
          </cell>
          <cell r="CL3">
            <v>214290</v>
          </cell>
          <cell r="CM3">
            <v>0</v>
          </cell>
          <cell r="CN3">
            <v>0</v>
          </cell>
          <cell r="CO3">
            <v>732</v>
          </cell>
          <cell r="CP3">
            <v>31469640</v>
          </cell>
          <cell r="CQ3">
            <v>783</v>
          </cell>
          <cell r="CR3">
            <v>31683930</v>
          </cell>
          <cell r="CS3">
            <v>249</v>
          </cell>
          <cell r="CT3">
            <v>6466200</v>
          </cell>
          <cell r="CU3">
            <v>30</v>
          </cell>
          <cell r="CV3">
            <v>1103500</v>
          </cell>
          <cell r="CW3">
            <v>279</v>
          </cell>
          <cell r="CX3">
            <v>7569700</v>
          </cell>
          <cell r="CY3">
            <v>2496</v>
          </cell>
          <cell r="CZ3">
            <v>41542960</v>
          </cell>
          <cell r="DA3">
            <v>2064683</v>
          </cell>
          <cell r="DB3">
            <v>357013270</v>
          </cell>
          <cell r="DC3">
            <v>156345</v>
          </cell>
          <cell r="DD3">
            <v>217101770</v>
          </cell>
          <cell r="DE3">
            <v>19054</v>
          </cell>
          <cell r="DF3">
            <v>59443620</v>
          </cell>
          <cell r="DG3">
            <v>2240082</v>
          </cell>
          <cell r="DH3">
            <v>633558660</v>
          </cell>
          <cell r="DI3">
            <v>575121620</v>
          </cell>
          <cell r="DJ3">
            <v>966752</v>
          </cell>
          <cell r="DK3">
            <v>168280980</v>
          </cell>
          <cell r="DL3">
            <v>50339</v>
          </cell>
          <cell r="DM3">
            <v>59639060</v>
          </cell>
          <cell r="DN3">
            <v>3650</v>
          </cell>
          <cell r="DO3">
            <v>12253990</v>
          </cell>
          <cell r="DP3">
            <v>1020741</v>
          </cell>
          <cell r="DQ3">
            <v>240174030</v>
          </cell>
          <cell r="DR3">
            <v>3401566</v>
          </cell>
          <cell r="DS3">
            <v>134532</v>
          </cell>
          <cell r="DT3">
            <v>35834</v>
          </cell>
          <cell r="DU3">
            <v>3571932</v>
          </cell>
          <cell r="DV3">
            <v>51658</v>
          </cell>
          <cell r="DW3">
            <v>63091</v>
          </cell>
          <cell r="DX3">
            <v>2467</v>
          </cell>
          <cell r="DY3">
            <v>2362</v>
          </cell>
          <cell r="DZ3">
            <v>2386</v>
          </cell>
          <cell r="EA3">
            <v>10024</v>
          </cell>
          <cell r="EB3">
            <v>1020</v>
          </cell>
          <cell r="EC3">
            <v>13430</v>
          </cell>
          <cell r="ED3">
            <v>45333</v>
          </cell>
          <cell r="EE3">
            <v>8843</v>
          </cell>
          <cell r="EF3">
            <v>503</v>
          </cell>
          <cell r="EG3">
            <v>54679</v>
          </cell>
          <cell r="EH3">
            <v>140</v>
          </cell>
          <cell r="EI3">
            <v>378</v>
          </cell>
          <cell r="EJ3">
            <v>3</v>
          </cell>
          <cell r="EK3">
            <v>521</v>
          </cell>
          <cell r="EL3">
            <v>47859</v>
          </cell>
          <cell r="EM3">
            <v>19245</v>
          </cell>
          <cell r="EN3">
            <v>1526</v>
          </cell>
          <cell r="EO3">
            <v>68630</v>
          </cell>
          <cell r="EP3">
            <v>0</v>
          </cell>
          <cell r="EQ3">
            <v>0</v>
          </cell>
          <cell r="ER3">
            <v>0</v>
          </cell>
          <cell r="ES3">
            <v>0</v>
          </cell>
          <cell r="ET3">
            <v>35756</v>
          </cell>
        </row>
        <row r="4">
          <cell r="A4" t="str">
            <v>0110</v>
          </cell>
          <cell r="B4" t="str">
            <v>3053014</v>
          </cell>
          <cell r="C4">
            <v>3</v>
          </cell>
          <cell r="D4" t="str">
            <v>대전유성</v>
          </cell>
          <cell r="E4">
            <v>33363</v>
          </cell>
          <cell r="F4">
            <v>14925010</v>
          </cell>
          <cell r="G4">
            <v>1585462</v>
          </cell>
          <cell r="H4">
            <v>296320500</v>
          </cell>
          <cell r="I4">
            <v>45</v>
          </cell>
          <cell r="J4">
            <v>1618870</v>
          </cell>
          <cell r="K4">
            <v>311245510</v>
          </cell>
          <cell r="L4">
            <v>79228</v>
          </cell>
          <cell r="M4">
            <v>124425860</v>
          </cell>
          <cell r="N4">
            <v>219807</v>
          </cell>
          <cell r="O4">
            <v>323068340</v>
          </cell>
          <cell r="P4">
            <v>8576</v>
          </cell>
          <cell r="Q4">
            <v>307611</v>
          </cell>
          <cell r="R4">
            <v>447494200</v>
          </cell>
          <cell r="S4">
            <v>108</v>
          </cell>
          <cell r="T4">
            <v>277220</v>
          </cell>
          <cell r="U4">
            <v>5264</v>
          </cell>
          <cell r="V4">
            <v>8555100</v>
          </cell>
          <cell r="W4">
            <v>15</v>
          </cell>
          <cell r="X4">
            <v>5387</v>
          </cell>
          <cell r="Y4">
            <v>8832320</v>
          </cell>
          <cell r="Z4">
            <v>20006</v>
          </cell>
          <cell r="AA4">
            <v>68374850</v>
          </cell>
          <cell r="AB4">
            <v>10150</v>
          </cell>
          <cell r="AC4">
            <v>27053090</v>
          </cell>
          <cell r="AD4">
            <v>282</v>
          </cell>
          <cell r="AE4">
            <v>30438</v>
          </cell>
          <cell r="AF4">
            <v>95427940</v>
          </cell>
          <cell r="AG4">
            <v>132705</v>
          </cell>
          <cell r="AH4">
            <v>208002940</v>
          </cell>
          <cell r="AI4">
            <v>1820683</v>
          </cell>
          <cell r="AJ4">
            <v>654997030</v>
          </cell>
          <cell r="AK4">
            <v>8918</v>
          </cell>
          <cell r="AL4">
            <v>1962306</v>
          </cell>
          <cell r="AM4">
            <v>862999970</v>
          </cell>
          <cell r="AN4">
            <v>28215</v>
          </cell>
          <cell r="AO4">
            <v>7363800</v>
          </cell>
          <cell r="AP4">
            <v>5801</v>
          </cell>
          <cell r="AQ4">
            <v>493080</v>
          </cell>
          <cell r="AR4">
            <v>264</v>
          </cell>
          <cell r="AS4">
            <v>17</v>
          </cell>
          <cell r="AT4">
            <v>15</v>
          </cell>
          <cell r="AU4">
            <v>0</v>
          </cell>
          <cell r="AV4">
            <v>53036</v>
          </cell>
          <cell r="AW4">
            <v>1890</v>
          </cell>
          <cell r="AX4">
            <v>24</v>
          </cell>
          <cell r="AY4">
            <v>0</v>
          </cell>
          <cell r="AZ4">
            <v>4954</v>
          </cell>
          <cell r="BA4">
            <v>0</v>
          </cell>
          <cell r="BB4">
            <v>0</v>
          </cell>
          <cell r="BC4">
            <v>4309</v>
          </cell>
          <cell r="BD4">
            <v>4309000</v>
          </cell>
          <cell r="BE4">
            <v>0</v>
          </cell>
          <cell r="BF4">
            <v>507</v>
          </cell>
          <cell r="BG4">
            <v>0</v>
          </cell>
          <cell r="BH4">
            <v>0</v>
          </cell>
          <cell r="BI4">
            <v>16</v>
          </cell>
          <cell r="BJ4">
            <v>11898</v>
          </cell>
          <cell r="BK4">
            <v>36390530</v>
          </cell>
          <cell r="BL4">
            <v>1</v>
          </cell>
          <cell r="BM4">
            <v>0</v>
          </cell>
          <cell r="BN4">
            <v>0</v>
          </cell>
          <cell r="BO4">
            <v>579</v>
          </cell>
          <cell r="BP4">
            <v>579000</v>
          </cell>
          <cell r="BQ4">
            <v>0</v>
          </cell>
          <cell r="BR4">
            <v>0</v>
          </cell>
          <cell r="BS4">
            <v>113033</v>
          </cell>
          <cell r="BT4">
            <v>204559</v>
          </cell>
          <cell r="BU4">
            <v>0</v>
          </cell>
          <cell r="BV4">
            <v>11456</v>
          </cell>
          <cell r="BW4">
            <v>7</v>
          </cell>
          <cell r="BX4">
            <v>329055</v>
          </cell>
          <cell r="BY4">
            <v>4185</v>
          </cell>
          <cell r="BZ4">
            <v>4693460</v>
          </cell>
          <cell r="CA4">
            <v>329</v>
          </cell>
          <cell r="CB4">
            <v>115150</v>
          </cell>
          <cell r="CC4">
            <v>3510</v>
          </cell>
          <cell r="CD4">
            <v>4838250</v>
          </cell>
          <cell r="CE4">
            <v>51</v>
          </cell>
          <cell r="CF4">
            <v>404600</v>
          </cell>
          <cell r="CG4">
            <v>25</v>
          </cell>
          <cell r="CH4">
            <v>10000</v>
          </cell>
          <cell r="CI4">
            <v>8100</v>
          </cell>
          <cell r="CJ4">
            <v>10061460</v>
          </cell>
          <cell r="CK4">
            <v>570</v>
          </cell>
          <cell r="CL4">
            <v>2055260</v>
          </cell>
          <cell r="CM4">
            <v>0</v>
          </cell>
          <cell r="CN4">
            <v>0</v>
          </cell>
          <cell r="CO4">
            <v>1766</v>
          </cell>
          <cell r="CP4">
            <v>64281150</v>
          </cell>
          <cell r="CQ4">
            <v>2336</v>
          </cell>
          <cell r="CR4">
            <v>66336410</v>
          </cell>
          <cell r="CS4">
            <v>888</v>
          </cell>
          <cell r="CT4">
            <v>24927600</v>
          </cell>
          <cell r="CU4">
            <v>344</v>
          </cell>
          <cell r="CV4">
            <v>11696000</v>
          </cell>
          <cell r="CW4">
            <v>1232</v>
          </cell>
          <cell r="CX4">
            <v>36623600</v>
          </cell>
          <cell r="CY4">
            <v>11668</v>
          </cell>
          <cell r="CZ4">
            <v>113021470</v>
          </cell>
          <cell r="DA4">
            <v>1626970</v>
          </cell>
          <cell r="DB4">
            <v>321306970</v>
          </cell>
          <cell r="DC4">
            <v>309947</v>
          </cell>
          <cell r="DD4">
            <v>513830610</v>
          </cell>
          <cell r="DE4">
            <v>37057</v>
          </cell>
          <cell r="DF4">
            <v>140883860</v>
          </cell>
          <cell r="DG4">
            <v>1973974</v>
          </cell>
          <cell r="DH4">
            <v>976021440</v>
          </cell>
          <cell r="DI4">
            <v>941521440</v>
          </cell>
          <cell r="DJ4">
            <v>1199997</v>
          </cell>
          <cell r="DK4">
            <v>249788700</v>
          </cell>
          <cell r="DL4">
            <v>133142</v>
          </cell>
          <cell r="DM4">
            <v>221774630</v>
          </cell>
          <cell r="DN4">
            <v>6400</v>
          </cell>
          <cell r="DO4">
            <v>36008090</v>
          </cell>
          <cell r="DP4">
            <v>1339539</v>
          </cell>
          <cell r="DQ4">
            <v>507571420</v>
          </cell>
          <cell r="DR4">
            <v>6833907</v>
          </cell>
          <cell r="DS4">
            <v>271341</v>
          </cell>
          <cell r="DT4">
            <v>48813</v>
          </cell>
          <cell r="DU4">
            <v>7154061</v>
          </cell>
          <cell r="DV4">
            <v>531606</v>
          </cell>
          <cell r="DW4">
            <v>945742</v>
          </cell>
          <cell r="DX4">
            <v>39630</v>
          </cell>
          <cell r="DY4">
            <v>7004</v>
          </cell>
          <cell r="DZ4">
            <v>947</v>
          </cell>
          <cell r="EA4">
            <v>99768</v>
          </cell>
          <cell r="EB4">
            <v>11105</v>
          </cell>
          <cell r="EC4">
            <v>111820</v>
          </cell>
          <cell r="ED4">
            <v>40349</v>
          </cell>
          <cell r="EE4">
            <v>14955</v>
          </cell>
          <cell r="EF4">
            <v>11468</v>
          </cell>
          <cell r="EG4">
            <v>66772</v>
          </cell>
          <cell r="EH4">
            <v>728</v>
          </cell>
          <cell r="EI4">
            <v>1060</v>
          </cell>
          <cell r="EJ4">
            <v>0</v>
          </cell>
          <cell r="EK4">
            <v>1788</v>
          </cell>
          <cell r="EL4">
            <v>42024</v>
          </cell>
          <cell r="EM4">
            <v>115783</v>
          </cell>
          <cell r="EN4">
            <v>22573</v>
          </cell>
          <cell r="EO4">
            <v>180380</v>
          </cell>
          <cell r="EP4">
            <v>0</v>
          </cell>
          <cell r="EQ4">
            <v>0</v>
          </cell>
          <cell r="ER4">
            <v>0</v>
          </cell>
          <cell r="ES4">
            <v>0</v>
          </cell>
          <cell r="ET4">
            <v>18878</v>
          </cell>
        </row>
        <row r="5">
          <cell r="A5" t="str">
            <v>0110</v>
          </cell>
          <cell r="B5" t="str">
            <v>3062204</v>
          </cell>
          <cell r="C5">
            <v>4</v>
          </cell>
          <cell r="D5" t="str">
            <v>대전대덕</v>
          </cell>
          <cell r="E5">
            <v>18562</v>
          </cell>
          <cell r="F5">
            <v>6540120</v>
          </cell>
          <cell r="G5">
            <v>807295</v>
          </cell>
          <cell r="H5">
            <v>137128530</v>
          </cell>
          <cell r="I5">
            <v>10</v>
          </cell>
          <cell r="J5">
            <v>825867</v>
          </cell>
          <cell r="K5">
            <v>143668650</v>
          </cell>
          <cell r="L5">
            <v>35284</v>
          </cell>
          <cell r="M5">
            <v>54526790</v>
          </cell>
          <cell r="N5">
            <v>32960</v>
          </cell>
          <cell r="O5">
            <v>42041070</v>
          </cell>
          <cell r="P5">
            <v>760</v>
          </cell>
          <cell r="Q5">
            <v>69004</v>
          </cell>
          <cell r="R5">
            <v>96567860</v>
          </cell>
          <cell r="S5">
            <v>5</v>
          </cell>
          <cell r="T5">
            <v>13000</v>
          </cell>
          <cell r="U5">
            <v>405</v>
          </cell>
          <cell r="V5">
            <v>609500</v>
          </cell>
          <cell r="W5">
            <v>0</v>
          </cell>
          <cell r="X5">
            <v>410</v>
          </cell>
          <cell r="Y5">
            <v>622500</v>
          </cell>
          <cell r="Z5">
            <v>10729</v>
          </cell>
          <cell r="AA5">
            <v>27361670</v>
          </cell>
          <cell r="AB5">
            <v>2405</v>
          </cell>
          <cell r="AC5">
            <v>6371000</v>
          </cell>
          <cell r="AD5">
            <v>6</v>
          </cell>
          <cell r="AE5">
            <v>13140</v>
          </cell>
          <cell r="AF5">
            <v>33732670</v>
          </cell>
          <cell r="AG5">
            <v>64580</v>
          </cell>
          <cell r="AH5">
            <v>88441580</v>
          </cell>
          <cell r="AI5">
            <v>843065</v>
          </cell>
          <cell r="AJ5">
            <v>186150100</v>
          </cell>
          <cell r="AK5">
            <v>776</v>
          </cell>
          <cell r="AL5">
            <v>908421</v>
          </cell>
          <cell r="AM5">
            <v>274591680</v>
          </cell>
          <cell r="AN5">
            <v>26922</v>
          </cell>
          <cell r="AO5">
            <v>6726610</v>
          </cell>
          <cell r="AP5">
            <v>108</v>
          </cell>
          <cell r="AQ5">
            <v>9180</v>
          </cell>
          <cell r="AR5">
            <v>180</v>
          </cell>
          <cell r="AS5">
            <v>5</v>
          </cell>
          <cell r="AT5">
            <v>5</v>
          </cell>
          <cell r="AU5">
            <v>0</v>
          </cell>
          <cell r="AV5">
            <v>33</v>
          </cell>
          <cell r="AW5">
            <v>1572</v>
          </cell>
          <cell r="AX5">
            <v>106</v>
          </cell>
          <cell r="AY5">
            <v>0</v>
          </cell>
          <cell r="AZ5">
            <v>1357</v>
          </cell>
          <cell r="BA5">
            <v>0</v>
          </cell>
          <cell r="BB5">
            <v>0</v>
          </cell>
          <cell r="BC5">
            <v>1189</v>
          </cell>
          <cell r="BD5">
            <v>1189000</v>
          </cell>
          <cell r="BE5">
            <v>0</v>
          </cell>
          <cell r="BF5">
            <v>94</v>
          </cell>
          <cell r="BG5">
            <v>0</v>
          </cell>
          <cell r="BH5">
            <v>0</v>
          </cell>
          <cell r="BI5">
            <v>5</v>
          </cell>
          <cell r="BJ5">
            <v>8389</v>
          </cell>
          <cell r="BK5">
            <v>18618140</v>
          </cell>
          <cell r="BL5">
            <v>1</v>
          </cell>
          <cell r="BM5">
            <v>0</v>
          </cell>
          <cell r="BN5">
            <v>0</v>
          </cell>
          <cell r="BO5">
            <v>110</v>
          </cell>
          <cell r="BP5">
            <v>110000</v>
          </cell>
          <cell r="BQ5">
            <v>0</v>
          </cell>
          <cell r="BR5">
            <v>0</v>
          </cell>
          <cell r="BS5">
            <v>13223</v>
          </cell>
          <cell r="BT5">
            <v>302032</v>
          </cell>
          <cell r="BU5">
            <v>0</v>
          </cell>
          <cell r="BV5">
            <v>2021</v>
          </cell>
          <cell r="BW5">
            <v>0</v>
          </cell>
          <cell r="BX5">
            <v>317276</v>
          </cell>
          <cell r="BY5">
            <v>1397</v>
          </cell>
          <cell r="BZ5">
            <v>3606500</v>
          </cell>
          <cell r="CA5">
            <v>172</v>
          </cell>
          <cell r="CB5">
            <v>60200</v>
          </cell>
          <cell r="CC5">
            <v>69</v>
          </cell>
          <cell r="CD5">
            <v>76330</v>
          </cell>
          <cell r="CE5">
            <v>2</v>
          </cell>
          <cell r="CF5">
            <v>5200</v>
          </cell>
          <cell r="CG5">
            <v>0</v>
          </cell>
          <cell r="CH5">
            <v>0</v>
          </cell>
          <cell r="CI5">
            <v>1640</v>
          </cell>
          <cell r="CJ5">
            <v>3748230</v>
          </cell>
          <cell r="CK5">
            <v>108</v>
          </cell>
          <cell r="CL5">
            <v>356750</v>
          </cell>
          <cell r="CM5">
            <v>0</v>
          </cell>
          <cell r="CN5">
            <v>0</v>
          </cell>
          <cell r="CO5">
            <v>475</v>
          </cell>
          <cell r="CP5">
            <v>17568900</v>
          </cell>
          <cell r="CQ5">
            <v>583</v>
          </cell>
          <cell r="CR5">
            <v>17925650</v>
          </cell>
          <cell r="CS5">
            <v>232</v>
          </cell>
          <cell r="CT5">
            <v>6393300</v>
          </cell>
          <cell r="CU5">
            <v>12</v>
          </cell>
          <cell r="CV5">
            <v>441400</v>
          </cell>
          <cell r="CW5">
            <v>244</v>
          </cell>
          <cell r="CX5">
            <v>6834700</v>
          </cell>
          <cell r="CY5">
            <v>2467</v>
          </cell>
          <cell r="CZ5">
            <v>28508580</v>
          </cell>
          <cell r="DA5">
            <v>827507</v>
          </cell>
          <cell r="DB5">
            <v>147416880</v>
          </cell>
          <cell r="DC5">
            <v>69587</v>
          </cell>
          <cell r="DD5">
            <v>114493510</v>
          </cell>
          <cell r="DE5">
            <v>13794</v>
          </cell>
          <cell r="DF5">
            <v>41189870</v>
          </cell>
          <cell r="DG5">
            <v>910888</v>
          </cell>
          <cell r="DH5">
            <v>303100260</v>
          </cell>
          <cell r="DI5">
            <v>289476800</v>
          </cell>
          <cell r="DJ5">
            <v>502338</v>
          </cell>
          <cell r="DK5">
            <v>81371140</v>
          </cell>
          <cell r="DL5">
            <v>9114</v>
          </cell>
          <cell r="DM5">
            <v>19374470</v>
          </cell>
          <cell r="DN5">
            <v>3389</v>
          </cell>
          <cell r="DO5">
            <v>6309000</v>
          </cell>
          <cell r="DP5">
            <v>514841</v>
          </cell>
          <cell r="DQ5">
            <v>107054610</v>
          </cell>
          <cell r="DR5">
            <v>2528000</v>
          </cell>
          <cell r="DS5">
            <v>94732</v>
          </cell>
          <cell r="DT5">
            <v>12595</v>
          </cell>
          <cell r="DU5">
            <v>2635327</v>
          </cell>
          <cell r="DV5">
            <v>2334</v>
          </cell>
          <cell r="DW5">
            <v>0</v>
          </cell>
          <cell r="DX5">
            <v>2354</v>
          </cell>
          <cell r="DY5">
            <v>0</v>
          </cell>
          <cell r="DZ5">
            <v>1773</v>
          </cell>
          <cell r="EA5">
            <v>51</v>
          </cell>
          <cell r="EB5">
            <v>593</v>
          </cell>
          <cell r="EC5">
            <v>2417</v>
          </cell>
          <cell r="ED5">
            <v>30940</v>
          </cell>
          <cell r="EE5">
            <v>7903</v>
          </cell>
          <cell r="EF5">
            <v>127</v>
          </cell>
          <cell r="EG5">
            <v>38970</v>
          </cell>
          <cell r="EH5">
            <v>159</v>
          </cell>
          <cell r="EI5">
            <v>14</v>
          </cell>
          <cell r="EJ5">
            <v>0</v>
          </cell>
          <cell r="EK5">
            <v>173</v>
          </cell>
          <cell r="EL5">
            <v>32872</v>
          </cell>
          <cell r="EM5">
            <v>7968</v>
          </cell>
          <cell r="EN5">
            <v>720</v>
          </cell>
          <cell r="EO5">
            <v>41560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13775</v>
          </cell>
        </row>
        <row r="6">
          <cell r="A6" t="str">
            <v>0110</v>
          </cell>
          <cell r="B6" t="str">
            <v>3128005</v>
          </cell>
          <cell r="C6">
            <v>13</v>
          </cell>
          <cell r="D6" t="str">
            <v>금산우체국</v>
          </cell>
          <cell r="E6">
            <v>4455</v>
          </cell>
          <cell r="F6">
            <v>1596420</v>
          </cell>
          <cell r="G6">
            <v>261243</v>
          </cell>
          <cell r="H6">
            <v>49256610</v>
          </cell>
          <cell r="I6">
            <v>305</v>
          </cell>
          <cell r="J6">
            <v>266003</v>
          </cell>
          <cell r="K6">
            <v>50853030</v>
          </cell>
          <cell r="L6">
            <v>4659</v>
          </cell>
          <cell r="M6">
            <v>9570110</v>
          </cell>
          <cell r="N6">
            <v>10186</v>
          </cell>
          <cell r="O6">
            <v>11995410</v>
          </cell>
          <cell r="P6">
            <v>782</v>
          </cell>
          <cell r="Q6">
            <v>15627</v>
          </cell>
          <cell r="R6">
            <v>21565520</v>
          </cell>
          <cell r="S6">
            <v>0</v>
          </cell>
          <cell r="T6">
            <v>0</v>
          </cell>
          <cell r="U6">
            <v>2120</v>
          </cell>
          <cell r="V6">
            <v>3180000</v>
          </cell>
          <cell r="W6">
            <v>1</v>
          </cell>
          <cell r="X6">
            <v>2121</v>
          </cell>
          <cell r="Y6">
            <v>3180000</v>
          </cell>
          <cell r="Z6">
            <v>3837</v>
          </cell>
          <cell r="AA6">
            <v>14600170</v>
          </cell>
          <cell r="AB6">
            <v>3660</v>
          </cell>
          <cell r="AC6">
            <v>9694650</v>
          </cell>
          <cell r="AD6">
            <v>10</v>
          </cell>
          <cell r="AE6">
            <v>7507</v>
          </cell>
          <cell r="AF6">
            <v>24294820</v>
          </cell>
          <cell r="AG6">
            <v>12951</v>
          </cell>
          <cell r="AH6">
            <v>25766700</v>
          </cell>
          <cell r="AI6">
            <v>277209</v>
          </cell>
          <cell r="AJ6">
            <v>74126670</v>
          </cell>
          <cell r="AK6">
            <v>1098</v>
          </cell>
          <cell r="AL6">
            <v>291258</v>
          </cell>
          <cell r="AM6">
            <v>99893370</v>
          </cell>
          <cell r="AN6">
            <v>1701</v>
          </cell>
          <cell r="AO6">
            <v>445780</v>
          </cell>
          <cell r="AP6">
            <v>37</v>
          </cell>
          <cell r="AQ6">
            <v>3140</v>
          </cell>
          <cell r="AR6">
            <v>340</v>
          </cell>
          <cell r="AS6">
            <v>2</v>
          </cell>
          <cell r="AT6">
            <v>4</v>
          </cell>
          <cell r="AU6">
            <v>0</v>
          </cell>
          <cell r="AV6">
            <v>428</v>
          </cell>
          <cell r="AW6">
            <v>125</v>
          </cell>
          <cell r="AX6">
            <v>215</v>
          </cell>
          <cell r="AY6">
            <v>0</v>
          </cell>
          <cell r="AZ6">
            <v>339</v>
          </cell>
          <cell r="BA6">
            <v>0</v>
          </cell>
          <cell r="BB6">
            <v>0</v>
          </cell>
          <cell r="BC6">
            <v>17</v>
          </cell>
          <cell r="BD6">
            <v>17000</v>
          </cell>
          <cell r="BE6">
            <v>0</v>
          </cell>
          <cell r="BF6">
            <v>6</v>
          </cell>
          <cell r="BG6">
            <v>0</v>
          </cell>
          <cell r="BH6">
            <v>0</v>
          </cell>
          <cell r="BI6">
            <v>0</v>
          </cell>
          <cell r="BJ6">
            <v>2388</v>
          </cell>
          <cell r="BK6">
            <v>8767000</v>
          </cell>
          <cell r="BL6">
            <v>17</v>
          </cell>
          <cell r="BM6">
            <v>0</v>
          </cell>
          <cell r="BN6">
            <v>0</v>
          </cell>
          <cell r="BO6">
            <v>2</v>
          </cell>
          <cell r="BP6">
            <v>2000</v>
          </cell>
          <cell r="BQ6">
            <v>0</v>
          </cell>
          <cell r="BR6">
            <v>0</v>
          </cell>
          <cell r="BS6">
            <v>11546</v>
          </cell>
          <cell r="BT6">
            <v>12257</v>
          </cell>
          <cell r="BU6">
            <v>0</v>
          </cell>
          <cell r="BV6">
            <v>0</v>
          </cell>
          <cell r="BW6">
            <v>0</v>
          </cell>
          <cell r="BX6">
            <v>23803</v>
          </cell>
          <cell r="BY6">
            <v>312</v>
          </cell>
          <cell r="BZ6">
            <v>157260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16</v>
          </cell>
          <cell r="CF6">
            <v>44000</v>
          </cell>
          <cell r="CG6">
            <v>1</v>
          </cell>
          <cell r="CH6">
            <v>400</v>
          </cell>
          <cell r="CI6">
            <v>329</v>
          </cell>
          <cell r="CJ6">
            <v>201660</v>
          </cell>
          <cell r="CK6">
            <v>11</v>
          </cell>
          <cell r="CL6">
            <v>76900</v>
          </cell>
          <cell r="CM6">
            <v>0</v>
          </cell>
          <cell r="CN6">
            <v>0</v>
          </cell>
          <cell r="CO6">
            <v>222</v>
          </cell>
          <cell r="CP6">
            <v>10083430</v>
          </cell>
          <cell r="CQ6">
            <v>233</v>
          </cell>
          <cell r="CR6">
            <v>10160330</v>
          </cell>
          <cell r="CS6">
            <v>81</v>
          </cell>
          <cell r="CT6">
            <v>2312300</v>
          </cell>
          <cell r="CU6">
            <v>0</v>
          </cell>
          <cell r="CV6">
            <v>0</v>
          </cell>
          <cell r="CW6">
            <v>81</v>
          </cell>
          <cell r="CX6">
            <v>2312300</v>
          </cell>
          <cell r="CY6">
            <v>643</v>
          </cell>
          <cell r="CZ6">
            <v>12674290</v>
          </cell>
          <cell r="DA6">
            <v>266332</v>
          </cell>
          <cell r="DB6">
            <v>51054690</v>
          </cell>
          <cell r="DC6">
            <v>15860</v>
          </cell>
          <cell r="DD6">
            <v>31725850</v>
          </cell>
          <cell r="DE6">
            <v>9709</v>
          </cell>
          <cell r="DF6">
            <v>29787120</v>
          </cell>
          <cell r="DG6">
            <v>291901</v>
          </cell>
          <cell r="DH6">
            <v>112567660</v>
          </cell>
          <cell r="DI6">
            <v>103660700</v>
          </cell>
          <cell r="DJ6">
            <v>107643</v>
          </cell>
          <cell r="DK6">
            <v>22628450</v>
          </cell>
          <cell r="DL6">
            <v>5173</v>
          </cell>
          <cell r="DM6">
            <v>10408260</v>
          </cell>
          <cell r="DN6">
            <v>282</v>
          </cell>
          <cell r="DO6">
            <v>915800</v>
          </cell>
          <cell r="DP6">
            <v>113098</v>
          </cell>
          <cell r="DQ6">
            <v>33952510</v>
          </cell>
          <cell r="DR6">
            <v>584103</v>
          </cell>
          <cell r="DS6">
            <v>27045</v>
          </cell>
          <cell r="DT6">
            <v>3781</v>
          </cell>
          <cell r="DU6">
            <v>614929</v>
          </cell>
          <cell r="DV6">
            <v>1323</v>
          </cell>
          <cell r="DW6">
            <v>612432</v>
          </cell>
          <cell r="DX6">
            <v>943</v>
          </cell>
          <cell r="DY6">
            <v>231</v>
          </cell>
          <cell r="DZ6">
            <v>1223</v>
          </cell>
          <cell r="EA6">
            <v>3461</v>
          </cell>
          <cell r="EB6">
            <v>142</v>
          </cell>
          <cell r="EC6">
            <v>4826</v>
          </cell>
          <cell r="ED6">
            <v>2235</v>
          </cell>
          <cell r="EE6">
            <v>2201</v>
          </cell>
          <cell r="EF6">
            <v>13</v>
          </cell>
          <cell r="EG6">
            <v>4449</v>
          </cell>
          <cell r="EH6">
            <v>39</v>
          </cell>
          <cell r="EI6">
            <v>107</v>
          </cell>
          <cell r="EJ6">
            <v>1</v>
          </cell>
          <cell r="EK6">
            <v>147</v>
          </cell>
          <cell r="EL6">
            <v>3497</v>
          </cell>
          <cell r="EM6">
            <v>5769</v>
          </cell>
          <cell r="EN6">
            <v>156</v>
          </cell>
          <cell r="EO6">
            <v>9422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3891</v>
          </cell>
        </row>
        <row r="7">
          <cell r="A7" t="str">
            <v>0110</v>
          </cell>
          <cell r="B7" t="str">
            <v>3141004</v>
          </cell>
          <cell r="C7">
            <v>6</v>
          </cell>
          <cell r="D7" t="str">
            <v>공주우체국</v>
          </cell>
          <cell r="E7">
            <v>4914</v>
          </cell>
          <cell r="F7">
            <v>5420740</v>
          </cell>
          <cell r="G7">
            <v>419896</v>
          </cell>
          <cell r="H7">
            <v>74369980</v>
          </cell>
          <cell r="I7">
            <v>912</v>
          </cell>
          <cell r="J7">
            <v>425722</v>
          </cell>
          <cell r="K7">
            <v>79790720</v>
          </cell>
          <cell r="L7">
            <v>17281</v>
          </cell>
          <cell r="M7">
            <v>19975990</v>
          </cell>
          <cell r="N7">
            <v>56602</v>
          </cell>
          <cell r="O7">
            <v>66373050</v>
          </cell>
          <cell r="P7">
            <v>5941</v>
          </cell>
          <cell r="Q7">
            <v>79824</v>
          </cell>
          <cell r="R7">
            <v>86349040</v>
          </cell>
          <cell r="S7">
            <v>958</v>
          </cell>
          <cell r="T7">
            <v>2395000</v>
          </cell>
          <cell r="U7">
            <v>2465</v>
          </cell>
          <cell r="V7">
            <v>3697500</v>
          </cell>
          <cell r="W7">
            <v>168</v>
          </cell>
          <cell r="X7">
            <v>3591</v>
          </cell>
          <cell r="Y7">
            <v>6092500</v>
          </cell>
          <cell r="Z7">
            <v>6523</v>
          </cell>
          <cell r="AA7">
            <v>24727790</v>
          </cell>
          <cell r="AB7">
            <v>2246</v>
          </cell>
          <cell r="AC7">
            <v>6182500</v>
          </cell>
          <cell r="AD7">
            <v>10</v>
          </cell>
          <cell r="AE7">
            <v>8779</v>
          </cell>
          <cell r="AF7">
            <v>30910290</v>
          </cell>
          <cell r="AG7">
            <v>29676</v>
          </cell>
          <cell r="AH7">
            <v>52519520</v>
          </cell>
          <cell r="AI7">
            <v>481209</v>
          </cell>
          <cell r="AJ7">
            <v>150623030</v>
          </cell>
          <cell r="AK7">
            <v>7031</v>
          </cell>
          <cell r="AL7">
            <v>517916</v>
          </cell>
          <cell r="AM7">
            <v>203142550</v>
          </cell>
          <cell r="AN7">
            <v>0</v>
          </cell>
          <cell r="AO7">
            <v>0</v>
          </cell>
          <cell r="AP7">
            <v>2475</v>
          </cell>
          <cell r="AQ7">
            <v>210370</v>
          </cell>
          <cell r="AR7">
            <v>162</v>
          </cell>
          <cell r="AS7">
            <v>4</v>
          </cell>
          <cell r="AT7">
            <v>0</v>
          </cell>
          <cell r="AU7">
            <v>0</v>
          </cell>
          <cell r="AV7">
            <v>3691</v>
          </cell>
          <cell r="AW7">
            <v>260</v>
          </cell>
          <cell r="AX7">
            <v>85</v>
          </cell>
          <cell r="AY7">
            <v>0</v>
          </cell>
          <cell r="AZ7">
            <v>668</v>
          </cell>
          <cell r="BA7">
            <v>0</v>
          </cell>
          <cell r="BB7">
            <v>0</v>
          </cell>
          <cell r="BC7">
            <v>222</v>
          </cell>
          <cell r="BD7">
            <v>222000</v>
          </cell>
          <cell r="BE7">
            <v>0</v>
          </cell>
          <cell r="BF7">
            <v>58</v>
          </cell>
          <cell r="BG7">
            <v>0</v>
          </cell>
          <cell r="BH7">
            <v>0</v>
          </cell>
          <cell r="BI7">
            <v>1</v>
          </cell>
          <cell r="BJ7">
            <v>4823</v>
          </cell>
          <cell r="BK7">
            <v>18225510</v>
          </cell>
          <cell r="BL7">
            <v>3</v>
          </cell>
          <cell r="BM7">
            <v>0</v>
          </cell>
          <cell r="BN7">
            <v>0</v>
          </cell>
          <cell r="BO7">
            <v>26</v>
          </cell>
          <cell r="BP7">
            <v>26000</v>
          </cell>
          <cell r="BQ7">
            <v>0</v>
          </cell>
          <cell r="BR7">
            <v>3</v>
          </cell>
          <cell r="BS7">
            <v>84953</v>
          </cell>
          <cell r="BT7">
            <v>38133</v>
          </cell>
          <cell r="BU7">
            <v>0</v>
          </cell>
          <cell r="BV7">
            <v>3103</v>
          </cell>
          <cell r="BW7">
            <v>0</v>
          </cell>
          <cell r="BX7">
            <v>126189</v>
          </cell>
          <cell r="BY7">
            <v>311</v>
          </cell>
          <cell r="BZ7">
            <v>229480</v>
          </cell>
          <cell r="CA7">
            <v>6</v>
          </cell>
          <cell r="CB7">
            <v>2100</v>
          </cell>
          <cell r="CC7">
            <v>2</v>
          </cell>
          <cell r="CD7">
            <v>1200</v>
          </cell>
          <cell r="CE7">
            <v>4</v>
          </cell>
          <cell r="CF7">
            <v>41600</v>
          </cell>
          <cell r="CG7">
            <v>5</v>
          </cell>
          <cell r="CH7">
            <v>2000</v>
          </cell>
          <cell r="CI7">
            <v>328</v>
          </cell>
          <cell r="CJ7">
            <v>276380</v>
          </cell>
          <cell r="CK7">
            <v>14</v>
          </cell>
          <cell r="CL7">
            <v>68410</v>
          </cell>
          <cell r="CM7">
            <v>0</v>
          </cell>
          <cell r="CN7">
            <v>0</v>
          </cell>
          <cell r="CO7">
            <v>231</v>
          </cell>
          <cell r="CP7">
            <v>8768300</v>
          </cell>
          <cell r="CQ7">
            <v>245</v>
          </cell>
          <cell r="CR7">
            <v>8836710</v>
          </cell>
          <cell r="CS7">
            <v>97</v>
          </cell>
          <cell r="CT7">
            <v>2480300</v>
          </cell>
          <cell r="CU7">
            <v>6</v>
          </cell>
          <cell r="CV7">
            <v>242500</v>
          </cell>
          <cell r="CW7">
            <v>103</v>
          </cell>
          <cell r="CX7">
            <v>2722800</v>
          </cell>
          <cell r="CY7">
            <v>676</v>
          </cell>
          <cell r="CZ7">
            <v>11835890</v>
          </cell>
          <cell r="DA7">
            <v>426050</v>
          </cell>
          <cell r="DB7">
            <v>80067100</v>
          </cell>
          <cell r="DC7">
            <v>80069</v>
          </cell>
          <cell r="DD7">
            <v>95185750</v>
          </cell>
          <cell r="DE7">
            <v>12473</v>
          </cell>
          <cell r="DF7">
            <v>39725590</v>
          </cell>
          <cell r="DG7">
            <v>518592</v>
          </cell>
          <cell r="DH7">
            <v>214978440</v>
          </cell>
          <cell r="DI7">
            <v>197227970</v>
          </cell>
          <cell r="DJ7">
            <v>315444</v>
          </cell>
          <cell r="DK7">
            <v>56613200</v>
          </cell>
          <cell r="DL7">
            <v>41209</v>
          </cell>
          <cell r="DM7">
            <v>56820960</v>
          </cell>
          <cell r="DN7">
            <v>950</v>
          </cell>
          <cell r="DO7">
            <v>889000</v>
          </cell>
          <cell r="DP7">
            <v>357603</v>
          </cell>
          <cell r="DQ7">
            <v>114323160</v>
          </cell>
          <cell r="DR7">
            <v>1464659</v>
          </cell>
          <cell r="DS7">
            <v>71855</v>
          </cell>
          <cell r="DT7">
            <v>8716</v>
          </cell>
          <cell r="DU7">
            <v>1545230</v>
          </cell>
          <cell r="DV7">
            <v>25335</v>
          </cell>
          <cell r="DW7">
            <v>1509906</v>
          </cell>
          <cell r="DX7">
            <v>160</v>
          </cell>
          <cell r="DY7">
            <v>133</v>
          </cell>
          <cell r="DZ7">
            <v>2347</v>
          </cell>
          <cell r="EA7">
            <v>5988</v>
          </cell>
          <cell r="EB7">
            <v>268</v>
          </cell>
          <cell r="EC7">
            <v>8603</v>
          </cell>
          <cell r="ED7">
            <v>4563</v>
          </cell>
          <cell r="EE7">
            <v>1033</v>
          </cell>
          <cell r="EF7">
            <v>37</v>
          </cell>
          <cell r="EG7">
            <v>5633</v>
          </cell>
          <cell r="EH7">
            <v>111</v>
          </cell>
          <cell r="EI7">
            <v>52</v>
          </cell>
          <cell r="EJ7">
            <v>0</v>
          </cell>
          <cell r="EK7">
            <v>163</v>
          </cell>
          <cell r="EL7">
            <v>7021</v>
          </cell>
          <cell r="EM7">
            <v>7073</v>
          </cell>
          <cell r="EN7">
            <v>305</v>
          </cell>
          <cell r="EO7">
            <v>14399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10394</v>
          </cell>
        </row>
        <row r="8">
          <cell r="A8" t="str">
            <v>0110</v>
          </cell>
          <cell r="B8" t="str">
            <v>3201205</v>
          </cell>
          <cell r="C8">
            <v>17</v>
          </cell>
          <cell r="D8" t="str">
            <v>논산우체국</v>
          </cell>
          <cell r="E8">
            <v>56965</v>
          </cell>
          <cell r="F8">
            <v>19139800</v>
          </cell>
          <cell r="G8">
            <v>1044305</v>
          </cell>
          <cell r="H8">
            <v>187898260</v>
          </cell>
          <cell r="I8">
            <v>46065</v>
          </cell>
          <cell r="J8">
            <v>1147335</v>
          </cell>
          <cell r="K8">
            <v>207038060</v>
          </cell>
          <cell r="L8">
            <v>16920</v>
          </cell>
          <cell r="M8">
            <v>31208050</v>
          </cell>
          <cell r="N8">
            <v>38488</v>
          </cell>
          <cell r="O8">
            <v>49320730</v>
          </cell>
          <cell r="P8">
            <v>2921</v>
          </cell>
          <cell r="Q8">
            <v>58329</v>
          </cell>
          <cell r="R8">
            <v>80528780</v>
          </cell>
          <cell r="S8">
            <v>0</v>
          </cell>
          <cell r="T8">
            <v>0</v>
          </cell>
          <cell r="U8">
            <v>2848</v>
          </cell>
          <cell r="V8">
            <v>4030750</v>
          </cell>
          <cell r="W8">
            <v>0</v>
          </cell>
          <cell r="X8">
            <v>2848</v>
          </cell>
          <cell r="Y8">
            <v>4030750</v>
          </cell>
          <cell r="Z8">
            <v>5606</v>
          </cell>
          <cell r="AA8">
            <v>20889190</v>
          </cell>
          <cell r="AB8">
            <v>13604</v>
          </cell>
          <cell r="AC8">
            <v>30777420</v>
          </cell>
          <cell r="AD8">
            <v>189</v>
          </cell>
          <cell r="AE8">
            <v>19399</v>
          </cell>
          <cell r="AF8">
            <v>51666610</v>
          </cell>
          <cell r="AG8">
            <v>79491</v>
          </cell>
          <cell r="AH8">
            <v>71237040</v>
          </cell>
          <cell r="AI8">
            <v>1099245</v>
          </cell>
          <cell r="AJ8">
            <v>272027160</v>
          </cell>
          <cell r="AK8">
            <v>49175</v>
          </cell>
          <cell r="AL8">
            <v>1227911</v>
          </cell>
          <cell r="AM8">
            <v>343264200</v>
          </cell>
          <cell r="AN8">
            <v>7506</v>
          </cell>
          <cell r="AO8">
            <v>2112450</v>
          </cell>
          <cell r="AP8">
            <v>29918</v>
          </cell>
          <cell r="AQ8">
            <v>2753760</v>
          </cell>
          <cell r="AR8">
            <v>116</v>
          </cell>
          <cell r="AS8">
            <v>6</v>
          </cell>
          <cell r="AT8">
            <v>3</v>
          </cell>
          <cell r="AU8">
            <v>0</v>
          </cell>
          <cell r="AV8">
            <v>6282</v>
          </cell>
          <cell r="AW8">
            <v>216</v>
          </cell>
          <cell r="AX8">
            <v>573</v>
          </cell>
          <cell r="AY8">
            <v>0</v>
          </cell>
          <cell r="AZ8">
            <v>1057</v>
          </cell>
          <cell r="BA8">
            <v>2</v>
          </cell>
          <cell r="BB8">
            <v>0</v>
          </cell>
          <cell r="BC8">
            <v>138</v>
          </cell>
          <cell r="BD8">
            <v>138000</v>
          </cell>
          <cell r="BE8">
            <v>0</v>
          </cell>
          <cell r="BF8">
            <v>48</v>
          </cell>
          <cell r="BG8">
            <v>0</v>
          </cell>
          <cell r="BH8">
            <v>0</v>
          </cell>
          <cell r="BI8">
            <v>2</v>
          </cell>
          <cell r="BJ8">
            <v>3903</v>
          </cell>
          <cell r="BK8">
            <v>13558800</v>
          </cell>
          <cell r="BL8">
            <v>286</v>
          </cell>
          <cell r="BM8">
            <v>0</v>
          </cell>
          <cell r="BN8">
            <v>0</v>
          </cell>
          <cell r="BO8">
            <v>10</v>
          </cell>
          <cell r="BP8">
            <v>10000</v>
          </cell>
          <cell r="BQ8">
            <v>8824</v>
          </cell>
          <cell r="BR8">
            <v>1</v>
          </cell>
          <cell r="BS8">
            <v>59974</v>
          </cell>
          <cell r="BT8">
            <v>32064</v>
          </cell>
          <cell r="BU8">
            <v>0</v>
          </cell>
          <cell r="BV8">
            <v>0</v>
          </cell>
          <cell r="BW8">
            <v>8824</v>
          </cell>
          <cell r="BX8">
            <v>100862</v>
          </cell>
          <cell r="BY8">
            <v>609</v>
          </cell>
          <cell r="BZ8">
            <v>309050</v>
          </cell>
          <cell r="CA8">
            <v>21</v>
          </cell>
          <cell r="CB8">
            <v>7350</v>
          </cell>
          <cell r="CC8">
            <v>14</v>
          </cell>
          <cell r="CD8">
            <v>17650</v>
          </cell>
          <cell r="CE8">
            <v>5</v>
          </cell>
          <cell r="CF8">
            <v>21200</v>
          </cell>
          <cell r="CG8">
            <v>16</v>
          </cell>
          <cell r="CH8">
            <v>6400</v>
          </cell>
          <cell r="CI8">
            <v>665</v>
          </cell>
          <cell r="CJ8">
            <v>361650</v>
          </cell>
          <cell r="CK8">
            <v>48</v>
          </cell>
          <cell r="CL8">
            <v>110800</v>
          </cell>
          <cell r="CM8">
            <v>0</v>
          </cell>
          <cell r="CN8">
            <v>0</v>
          </cell>
          <cell r="CO8">
            <v>230</v>
          </cell>
          <cell r="CP8">
            <v>8718900</v>
          </cell>
          <cell r="CQ8">
            <v>278</v>
          </cell>
          <cell r="CR8">
            <v>8829700</v>
          </cell>
          <cell r="CS8">
            <v>129</v>
          </cell>
          <cell r="CT8">
            <v>3460200</v>
          </cell>
          <cell r="CU8">
            <v>13</v>
          </cell>
          <cell r="CV8">
            <v>412000</v>
          </cell>
          <cell r="CW8">
            <v>142</v>
          </cell>
          <cell r="CX8">
            <v>3872200</v>
          </cell>
          <cell r="CY8">
            <v>1085</v>
          </cell>
          <cell r="CZ8">
            <v>13063550</v>
          </cell>
          <cell r="DA8">
            <v>1148000</v>
          </cell>
          <cell r="DB8">
            <v>207399710</v>
          </cell>
          <cell r="DC8">
            <v>58607</v>
          </cell>
          <cell r="DD8">
            <v>89358480</v>
          </cell>
          <cell r="DE8">
            <v>22389</v>
          </cell>
          <cell r="DF8">
            <v>59569560</v>
          </cell>
          <cell r="DG8">
            <v>1228996</v>
          </cell>
          <cell r="DH8">
            <v>356327750</v>
          </cell>
          <cell r="DI8">
            <v>325088870</v>
          </cell>
          <cell r="DJ8">
            <v>317604</v>
          </cell>
          <cell r="DK8">
            <v>52700065</v>
          </cell>
          <cell r="DL8">
            <v>22692</v>
          </cell>
          <cell r="DM8">
            <v>37130770</v>
          </cell>
          <cell r="DN8">
            <v>11276</v>
          </cell>
          <cell r="DO8">
            <v>13031250</v>
          </cell>
          <cell r="DP8">
            <v>351572</v>
          </cell>
          <cell r="DQ8">
            <v>102862085</v>
          </cell>
          <cell r="DR8">
            <v>2194867</v>
          </cell>
          <cell r="DS8">
            <v>84700</v>
          </cell>
          <cell r="DT8">
            <v>23248</v>
          </cell>
          <cell r="DU8">
            <v>2302815</v>
          </cell>
          <cell r="DV8">
            <v>416597</v>
          </cell>
          <cell r="DW8">
            <v>1177350</v>
          </cell>
          <cell r="DX8">
            <v>1866</v>
          </cell>
          <cell r="DY8">
            <v>507</v>
          </cell>
          <cell r="DZ8">
            <v>9714</v>
          </cell>
          <cell r="EA8">
            <v>8425</v>
          </cell>
          <cell r="EB8">
            <v>388</v>
          </cell>
          <cell r="EC8">
            <v>18527</v>
          </cell>
          <cell r="ED8">
            <v>18519</v>
          </cell>
          <cell r="EE8">
            <v>4076</v>
          </cell>
          <cell r="EF8">
            <v>90</v>
          </cell>
          <cell r="EG8">
            <v>22685</v>
          </cell>
          <cell r="EH8">
            <v>418</v>
          </cell>
          <cell r="EI8">
            <v>7</v>
          </cell>
          <cell r="EJ8">
            <v>0</v>
          </cell>
          <cell r="EK8">
            <v>425</v>
          </cell>
          <cell r="EL8">
            <v>28651</v>
          </cell>
          <cell r="EM8">
            <v>12508</v>
          </cell>
          <cell r="EN8">
            <v>478</v>
          </cell>
          <cell r="EO8">
            <v>41637</v>
          </cell>
          <cell r="EP8">
            <v>0</v>
          </cell>
          <cell r="EQ8">
            <v>95000</v>
          </cell>
          <cell r="ER8">
            <v>0</v>
          </cell>
          <cell r="ES8">
            <v>95000</v>
          </cell>
          <cell r="ET8">
            <v>2985</v>
          </cell>
        </row>
        <row r="9">
          <cell r="A9" t="str">
            <v>0110</v>
          </cell>
          <cell r="B9" t="str">
            <v>3209103</v>
          </cell>
          <cell r="C9">
            <v>7</v>
          </cell>
          <cell r="D9" t="str">
            <v>대전우편</v>
          </cell>
          <cell r="E9">
            <v>0</v>
          </cell>
          <cell r="F9">
            <v>0</v>
          </cell>
          <cell r="G9">
            <v>9452034</v>
          </cell>
          <cell r="H9">
            <v>1364402990</v>
          </cell>
          <cell r="I9">
            <v>0</v>
          </cell>
          <cell r="J9">
            <v>9452034</v>
          </cell>
          <cell r="K9">
            <v>1364402990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9452034</v>
          </cell>
          <cell r="AJ9">
            <v>1364402990</v>
          </cell>
          <cell r="AK9">
            <v>0</v>
          </cell>
          <cell r="AL9">
            <v>9452034</v>
          </cell>
          <cell r="AM9">
            <v>1364402990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9452034</v>
          </cell>
          <cell r="BU9">
            <v>0</v>
          </cell>
          <cell r="BV9">
            <v>0</v>
          </cell>
          <cell r="BW9">
            <v>0</v>
          </cell>
          <cell r="BX9">
            <v>9452034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9452034</v>
          </cell>
          <cell r="DB9">
            <v>1364402990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9452034</v>
          </cell>
          <cell r="DH9">
            <v>1364402990</v>
          </cell>
          <cell r="DI9">
            <v>763910380</v>
          </cell>
          <cell r="DJ9">
            <v>9452034</v>
          </cell>
          <cell r="DK9">
            <v>1364402990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9452034</v>
          </cell>
          <cell r="DQ9">
            <v>1364402990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31737422</v>
          </cell>
          <cell r="EQ9">
            <v>1400829</v>
          </cell>
          <cell r="ER9">
            <v>286694</v>
          </cell>
          <cell r="ES9">
            <v>33424945</v>
          </cell>
          <cell r="ET9">
            <v>192248</v>
          </cell>
        </row>
        <row r="10">
          <cell r="A10" t="str">
            <v>0110</v>
          </cell>
          <cell r="B10" t="str">
            <v>3238005</v>
          </cell>
          <cell r="C10">
            <v>21</v>
          </cell>
          <cell r="D10" t="str">
            <v>부여우체국</v>
          </cell>
          <cell r="E10">
            <v>25640</v>
          </cell>
          <cell r="F10">
            <v>8779820</v>
          </cell>
          <cell r="G10">
            <v>331008</v>
          </cell>
          <cell r="H10">
            <v>55833630</v>
          </cell>
          <cell r="I10">
            <v>97</v>
          </cell>
          <cell r="J10">
            <v>356745</v>
          </cell>
          <cell r="K10">
            <v>64613450</v>
          </cell>
          <cell r="L10">
            <v>7654</v>
          </cell>
          <cell r="M10">
            <v>17610700</v>
          </cell>
          <cell r="N10">
            <v>11135</v>
          </cell>
          <cell r="O10">
            <v>13093660</v>
          </cell>
          <cell r="P10">
            <v>443</v>
          </cell>
          <cell r="Q10">
            <v>19232</v>
          </cell>
          <cell r="R10">
            <v>30704360</v>
          </cell>
          <cell r="S10">
            <v>34</v>
          </cell>
          <cell r="T10">
            <v>46500</v>
          </cell>
          <cell r="U10">
            <v>2014</v>
          </cell>
          <cell r="V10">
            <v>3388500</v>
          </cell>
          <cell r="W10">
            <v>0</v>
          </cell>
          <cell r="X10">
            <v>2048</v>
          </cell>
          <cell r="Y10">
            <v>3435000</v>
          </cell>
          <cell r="Z10">
            <v>3169</v>
          </cell>
          <cell r="AA10">
            <v>13843000</v>
          </cell>
          <cell r="AB10">
            <v>1144</v>
          </cell>
          <cell r="AC10">
            <v>2894500</v>
          </cell>
          <cell r="AD10">
            <v>3</v>
          </cell>
          <cell r="AE10">
            <v>4316</v>
          </cell>
          <cell r="AF10">
            <v>16737500</v>
          </cell>
          <cell r="AG10">
            <v>36497</v>
          </cell>
          <cell r="AH10">
            <v>40280020</v>
          </cell>
          <cell r="AI10">
            <v>345301</v>
          </cell>
          <cell r="AJ10">
            <v>75210290</v>
          </cell>
          <cell r="AK10">
            <v>543</v>
          </cell>
          <cell r="AL10">
            <v>382341</v>
          </cell>
          <cell r="AM10">
            <v>115490310</v>
          </cell>
          <cell r="AN10">
            <v>4363</v>
          </cell>
          <cell r="AO10">
            <v>1329770</v>
          </cell>
          <cell r="AP10">
            <v>0</v>
          </cell>
          <cell r="AQ10">
            <v>0</v>
          </cell>
          <cell r="AR10">
            <v>645</v>
          </cell>
          <cell r="AS10">
            <v>28</v>
          </cell>
          <cell r="AT10">
            <v>0</v>
          </cell>
          <cell r="AU10">
            <v>0</v>
          </cell>
          <cell r="AV10">
            <v>750</v>
          </cell>
          <cell r="AW10">
            <v>81</v>
          </cell>
          <cell r="AX10">
            <v>36</v>
          </cell>
          <cell r="AY10">
            <v>0</v>
          </cell>
          <cell r="AZ10">
            <v>412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8</v>
          </cell>
          <cell r="BG10">
            <v>0</v>
          </cell>
          <cell r="BH10">
            <v>0</v>
          </cell>
          <cell r="BI10">
            <v>0</v>
          </cell>
          <cell r="BJ10">
            <v>2716</v>
          </cell>
          <cell r="BK10">
            <v>9722500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73053</v>
          </cell>
          <cell r="BT10">
            <v>17957</v>
          </cell>
          <cell r="BU10">
            <v>0</v>
          </cell>
          <cell r="BV10">
            <v>0</v>
          </cell>
          <cell r="BW10">
            <v>0</v>
          </cell>
          <cell r="BX10">
            <v>91010</v>
          </cell>
          <cell r="BY10">
            <v>231</v>
          </cell>
          <cell r="BZ10">
            <v>114730</v>
          </cell>
          <cell r="CA10">
            <v>15</v>
          </cell>
          <cell r="CB10">
            <v>5250</v>
          </cell>
          <cell r="CC10">
            <v>0</v>
          </cell>
          <cell r="CD10">
            <v>0</v>
          </cell>
          <cell r="CE10">
            <v>63</v>
          </cell>
          <cell r="CF10">
            <v>68190</v>
          </cell>
          <cell r="CG10">
            <v>0</v>
          </cell>
          <cell r="CH10">
            <v>0</v>
          </cell>
          <cell r="CI10">
            <v>309</v>
          </cell>
          <cell r="CJ10">
            <v>188170</v>
          </cell>
          <cell r="CK10">
            <v>6</v>
          </cell>
          <cell r="CL10">
            <v>13010</v>
          </cell>
          <cell r="CM10">
            <v>0</v>
          </cell>
          <cell r="CN10">
            <v>0</v>
          </cell>
          <cell r="CO10">
            <v>91</v>
          </cell>
          <cell r="CP10">
            <v>4088900</v>
          </cell>
          <cell r="CQ10">
            <v>97</v>
          </cell>
          <cell r="CR10">
            <v>4101910</v>
          </cell>
          <cell r="CS10">
            <v>17</v>
          </cell>
          <cell r="CT10">
            <v>499300</v>
          </cell>
          <cell r="CU10">
            <v>0</v>
          </cell>
          <cell r="CV10">
            <v>0</v>
          </cell>
          <cell r="CW10">
            <v>17</v>
          </cell>
          <cell r="CX10">
            <v>499300</v>
          </cell>
          <cell r="CY10">
            <v>423</v>
          </cell>
          <cell r="CZ10">
            <v>4789380</v>
          </cell>
          <cell r="DA10">
            <v>357054</v>
          </cell>
          <cell r="DB10">
            <v>64801620</v>
          </cell>
          <cell r="DC10">
            <v>19329</v>
          </cell>
          <cell r="DD10">
            <v>34806270</v>
          </cell>
          <cell r="DE10">
            <v>6381</v>
          </cell>
          <cell r="DF10">
            <v>20671800</v>
          </cell>
          <cell r="DG10">
            <v>382764</v>
          </cell>
          <cell r="DH10">
            <v>120279690</v>
          </cell>
          <cell r="DI10">
            <v>106457390</v>
          </cell>
          <cell r="DJ10">
            <v>194632</v>
          </cell>
          <cell r="DK10">
            <v>30877240</v>
          </cell>
          <cell r="DL10">
            <v>5913</v>
          </cell>
          <cell r="DM10">
            <v>16299590</v>
          </cell>
          <cell r="DN10">
            <v>349</v>
          </cell>
          <cell r="DO10">
            <v>1060700</v>
          </cell>
          <cell r="DP10">
            <v>200894</v>
          </cell>
          <cell r="DQ10">
            <v>48237530</v>
          </cell>
          <cell r="DR10">
            <v>1412617</v>
          </cell>
          <cell r="DS10">
            <v>30230</v>
          </cell>
          <cell r="DT10">
            <v>8589</v>
          </cell>
          <cell r="DU10">
            <v>1451436</v>
          </cell>
          <cell r="DV10">
            <v>4916</v>
          </cell>
          <cell r="DW10">
            <v>1451378</v>
          </cell>
          <cell r="DX10">
            <v>446</v>
          </cell>
          <cell r="DY10">
            <v>219</v>
          </cell>
          <cell r="DZ10">
            <v>306</v>
          </cell>
          <cell r="EA10">
            <v>3913</v>
          </cell>
          <cell r="EB10">
            <v>225</v>
          </cell>
          <cell r="EC10">
            <v>4444</v>
          </cell>
          <cell r="ED10">
            <v>9932</v>
          </cell>
          <cell r="EE10">
            <v>1250</v>
          </cell>
          <cell r="EF10">
            <v>43</v>
          </cell>
          <cell r="EG10">
            <v>11225</v>
          </cell>
          <cell r="EH10">
            <v>50</v>
          </cell>
          <cell r="EI10">
            <v>50</v>
          </cell>
          <cell r="EJ10">
            <v>0</v>
          </cell>
          <cell r="EK10">
            <v>100</v>
          </cell>
          <cell r="EL10">
            <v>10288</v>
          </cell>
          <cell r="EM10">
            <v>5213</v>
          </cell>
          <cell r="EN10">
            <v>268</v>
          </cell>
          <cell r="EO10">
            <v>15769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6445</v>
          </cell>
        </row>
        <row r="11">
          <cell r="A11" t="str">
            <v>0110</v>
          </cell>
          <cell r="B11" t="str">
            <v>3258005</v>
          </cell>
          <cell r="C11">
            <v>18</v>
          </cell>
          <cell r="D11" t="str">
            <v>서천우체국</v>
          </cell>
          <cell r="E11">
            <v>5537</v>
          </cell>
          <cell r="F11">
            <v>1884980</v>
          </cell>
          <cell r="G11">
            <v>317052</v>
          </cell>
          <cell r="H11">
            <v>45955720</v>
          </cell>
          <cell r="I11">
            <v>24772</v>
          </cell>
          <cell r="J11">
            <v>347361</v>
          </cell>
          <cell r="K11">
            <v>47840700</v>
          </cell>
          <cell r="L11">
            <v>4524</v>
          </cell>
          <cell r="M11">
            <v>8282740</v>
          </cell>
          <cell r="N11">
            <v>12714</v>
          </cell>
          <cell r="O11">
            <v>16187540</v>
          </cell>
          <cell r="P11">
            <v>956</v>
          </cell>
          <cell r="Q11">
            <v>18194</v>
          </cell>
          <cell r="R11">
            <v>24470280</v>
          </cell>
          <cell r="S11">
            <v>10</v>
          </cell>
          <cell r="T11">
            <v>28500</v>
          </cell>
          <cell r="U11">
            <v>699</v>
          </cell>
          <cell r="V11">
            <v>1073500</v>
          </cell>
          <cell r="W11">
            <v>0</v>
          </cell>
          <cell r="X11">
            <v>709</v>
          </cell>
          <cell r="Y11">
            <v>1102000</v>
          </cell>
          <cell r="Z11">
            <v>3090</v>
          </cell>
          <cell r="AA11">
            <v>13005800</v>
          </cell>
          <cell r="AB11">
            <v>5516</v>
          </cell>
          <cell r="AC11">
            <v>14536570</v>
          </cell>
          <cell r="AD11">
            <v>43</v>
          </cell>
          <cell r="AE11">
            <v>8649</v>
          </cell>
          <cell r="AF11">
            <v>27542370</v>
          </cell>
          <cell r="AG11">
            <v>13161</v>
          </cell>
          <cell r="AH11">
            <v>23202020</v>
          </cell>
          <cell r="AI11">
            <v>335981</v>
          </cell>
          <cell r="AJ11">
            <v>77753330</v>
          </cell>
          <cell r="AK11">
            <v>25771</v>
          </cell>
          <cell r="AL11">
            <v>374913</v>
          </cell>
          <cell r="AM11">
            <v>100955350</v>
          </cell>
          <cell r="AN11">
            <v>897</v>
          </cell>
          <cell r="AO11">
            <v>224250</v>
          </cell>
          <cell r="AP11">
            <v>262</v>
          </cell>
          <cell r="AQ11">
            <v>22700</v>
          </cell>
          <cell r="AR11">
            <v>234</v>
          </cell>
          <cell r="AS11">
            <v>5</v>
          </cell>
          <cell r="AT11">
            <v>1</v>
          </cell>
          <cell r="AU11">
            <v>0</v>
          </cell>
          <cell r="AV11">
            <v>580</v>
          </cell>
          <cell r="AW11">
            <v>77</v>
          </cell>
          <cell r="AX11">
            <v>114</v>
          </cell>
          <cell r="AY11">
            <v>0</v>
          </cell>
          <cell r="AZ11">
            <v>267</v>
          </cell>
          <cell r="BA11">
            <v>12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7</v>
          </cell>
          <cell r="BG11">
            <v>0</v>
          </cell>
          <cell r="BH11">
            <v>0</v>
          </cell>
          <cell r="BI11">
            <v>0</v>
          </cell>
          <cell r="BJ11">
            <v>2406</v>
          </cell>
          <cell r="BK11">
            <v>9636700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96693</v>
          </cell>
          <cell r="BT11">
            <v>10927</v>
          </cell>
          <cell r="BU11">
            <v>0</v>
          </cell>
          <cell r="BV11">
            <v>0</v>
          </cell>
          <cell r="BW11">
            <v>0</v>
          </cell>
          <cell r="BX11">
            <v>107620</v>
          </cell>
          <cell r="BY11">
            <v>129</v>
          </cell>
          <cell r="BZ11">
            <v>75060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1</v>
          </cell>
          <cell r="CF11">
            <v>2400</v>
          </cell>
          <cell r="CG11">
            <v>0</v>
          </cell>
          <cell r="CH11">
            <v>0</v>
          </cell>
          <cell r="CI11">
            <v>130</v>
          </cell>
          <cell r="CJ11">
            <v>77460</v>
          </cell>
          <cell r="CK11">
            <v>3</v>
          </cell>
          <cell r="CL11">
            <v>5340</v>
          </cell>
          <cell r="CM11">
            <v>0</v>
          </cell>
          <cell r="CN11">
            <v>0</v>
          </cell>
          <cell r="CO11">
            <v>71</v>
          </cell>
          <cell r="CP11">
            <v>2482100</v>
          </cell>
          <cell r="CQ11">
            <v>74</v>
          </cell>
          <cell r="CR11">
            <v>2487440</v>
          </cell>
          <cell r="CS11">
            <v>32</v>
          </cell>
          <cell r="CT11">
            <v>1135200</v>
          </cell>
          <cell r="CU11">
            <v>0</v>
          </cell>
          <cell r="CV11">
            <v>0</v>
          </cell>
          <cell r="CW11">
            <v>32</v>
          </cell>
          <cell r="CX11">
            <v>1135200</v>
          </cell>
          <cell r="CY11">
            <v>236</v>
          </cell>
          <cell r="CZ11">
            <v>3700100</v>
          </cell>
          <cell r="DA11">
            <v>347491</v>
          </cell>
          <cell r="DB11">
            <v>47918160</v>
          </cell>
          <cell r="DC11">
            <v>18268</v>
          </cell>
          <cell r="DD11">
            <v>26957720</v>
          </cell>
          <cell r="DE11">
            <v>9390</v>
          </cell>
          <cell r="DF11">
            <v>29779570</v>
          </cell>
          <cell r="DG11">
            <v>375149</v>
          </cell>
          <cell r="DH11">
            <v>104655450</v>
          </cell>
          <cell r="DI11">
            <v>98150090</v>
          </cell>
          <cell r="DJ11">
            <v>230371</v>
          </cell>
          <cell r="DK11">
            <v>34943400</v>
          </cell>
          <cell r="DL11">
            <v>4967</v>
          </cell>
          <cell r="DM11">
            <v>9267810</v>
          </cell>
          <cell r="DN11">
            <v>121</v>
          </cell>
          <cell r="DO11">
            <v>451500</v>
          </cell>
          <cell r="DP11">
            <v>235459</v>
          </cell>
          <cell r="DQ11">
            <v>44662710</v>
          </cell>
          <cell r="DR11">
            <v>906190</v>
          </cell>
          <cell r="DS11">
            <v>27917</v>
          </cell>
          <cell r="DT11">
            <v>3902</v>
          </cell>
          <cell r="DU11">
            <v>938009</v>
          </cell>
          <cell r="DV11">
            <v>18502</v>
          </cell>
          <cell r="DW11">
            <v>557866</v>
          </cell>
          <cell r="DX11">
            <v>195</v>
          </cell>
          <cell r="DY11">
            <v>144</v>
          </cell>
          <cell r="DZ11">
            <v>66</v>
          </cell>
          <cell r="EA11">
            <v>3909</v>
          </cell>
          <cell r="EB11">
            <v>177</v>
          </cell>
          <cell r="EC11">
            <v>4152</v>
          </cell>
          <cell r="ED11">
            <v>1992</v>
          </cell>
          <cell r="EE11">
            <v>1472</v>
          </cell>
          <cell r="EF11">
            <v>43</v>
          </cell>
          <cell r="EG11">
            <v>3507</v>
          </cell>
          <cell r="EH11">
            <v>35</v>
          </cell>
          <cell r="EI11">
            <v>23</v>
          </cell>
          <cell r="EJ11">
            <v>0</v>
          </cell>
          <cell r="EK11">
            <v>58</v>
          </cell>
          <cell r="EL11">
            <v>2093</v>
          </cell>
          <cell r="EM11">
            <v>5404</v>
          </cell>
          <cell r="EN11">
            <v>220</v>
          </cell>
          <cell r="EO11">
            <v>7717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4656</v>
          </cell>
        </row>
        <row r="12">
          <cell r="A12" t="str">
            <v>0110</v>
          </cell>
          <cell r="B12" t="str">
            <v>3300104</v>
          </cell>
          <cell r="C12">
            <v>5</v>
          </cell>
          <cell r="D12" t="str">
            <v>천안우체국</v>
          </cell>
          <cell r="E12">
            <v>68077</v>
          </cell>
          <cell r="F12">
            <v>23195080</v>
          </cell>
          <cell r="G12">
            <v>1387112</v>
          </cell>
          <cell r="H12">
            <v>241385320</v>
          </cell>
          <cell r="I12">
            <v>5087</v>
          </cell>
          <cell r="J12">
            <v>1460276</v>
          </cell>
          <cell r="K12">
            <v>264580400</v>
          </cell>
          <cell r="L12">
            <v>59155</v>
          </cell>
          <cell r="M12">
            <v>83804530</v>
          </cell>
          <cell r="N12">
            <v>97655</v>
          </cell>
          <cell r="O12">
            <v>134459230</v>
          </cell>
          <cell r="P12">
            <v>6268</v>
          </cell>
          <cell r="Q12">
            <v>163078</v>
          </cell>
          <cell r="R12">
            <v>218263760</v>
          </cell>
          <cell r="S12">
            <v>66</v>
          </cell>
          <cell r="T12">
            <v>144000</v>
          </cell>
          <cell r="U12">
            <v>825</v>
          </cell>
          <cell r="V12">
            <v>1224800</v>
          </cell>
          <cell r="W12">
            <v>0</v>
          </cell>
          <cell r="X12">
            <v>891</v>
          </cell>
          <cell r="Y12">
            <v>1368800</v>
          </cell>
          <cell r="Z12">
            <v>17813</v>
          </cell>
          <cell r="AA12">
            <v>52126080</v>
          </cell>
          <cell r="AB12">
            <v>4915</v>
          </cell>
          <cell r="AC12">
            <v>12820080</v>
          </cell>
          <cell r="AD12">
            <v>11</v>
          </cell>
          <cell r="AE12">
            <v>22739</v>
          </cell>
          <cell r="AF12">
            <v>64946160</v>
          </cell>
          <cell r="AG12">
            <v>145111</v>
          </cell>
          <cell r="AH12">
            <v>159269690</v>
          </cell>
          <cell r="AI12">
            <v>1490507</v>
          </cell>
          <cell r="AJ12">
            <v>389889430</v>
          </cell>
          <cell r="AK12">
            <v>11366</v>
          </cell>
          <cell r="AL12">
            <v>1646984</v>
          </cell>
          <cell r="AM12">
            <v>549159120</v>
          </cell>
          <cell r="AN12">
            <v>19341</v>
          </cell>
          <cell r="AO12">
            <v>5050820</v>
          </cell>
          <cell r="AP12">
            <v>183</v>
          </cell>
          <cell r="AQ12">
            <v>15560</v>
          </cell>
          <cell r="AR12">
            <v>60</v>
          </cell>
          <cell r="AS12">
            <v>9</v>
          </cell>
          <cell r="AT12">
            <v>4</v>
          </cell>
          <cell r="AU12">
            <v>0</v>
          </cell>
          <cell r="AV12">
            <v>16193</v>
          </cell>
          <cell r="AW12">
            <v>1889</v>
          </cell>
          <cell r="AX12">
            <v>229</v>
          </cell>
          <cell r="AY12">
            <v>0</v>
          </cell>
          <cell r="AZ12">
            <v>3208</v>
          </cell>
          <cell r="BA12">
            <v>0</v>
          </cell>
          <cell r="BB12">
            <v>0</v>
          </cell>
          <cell r="BC12">
            <v>2131</v>
          </cell>
          <cell r="BD12">
            <v>2131000</v>
          </cell>
          <cell r="BE12">
            <v>0</v>
          </cell>
          <cell r="BF12">
            <v>509</v>
          </cell>
          <cell r="BG12">
            <v>0</v>
          </cell>
          <cell r="BH12">
            <v>0</v>
          </cell>
          <cell r="BI12">
            <v>28</v>
          </cell>
          <cell r="BJ12">
            <v>13539</v>
          </cell>
          <cell r="BK12">
            <v>35677550</v>
          </cell>
          <cell r="BL12">
            <v>0</v>
          </cell>
          <cell r="BM12">
            <v>0</v>
          </cell>
          <cell r="BN12">
            <v>0</v>
          </cell>
          <cell r="BO12">
            <v>184</v>
          </cell>
          <cell r="BP12">
            <v>184000</v>
          </cell>
          <cell r="BQ12">
            <v>0</v>
          </cell>
          <cell r="BR12">
            <v>3</v>
          </cell>
          <cell r="BS12">
            <v>84420</v>
          </cell>
          <cell r="BT12">
            <v>111439</v>
          </cell>
          <cell r="BU12">
            <v>0</v>
          </cell>
          <cell r="BV12">
            <v>676</v>
          </cell>
          <cell r="BW12">
            <v>236</v>
          </cell>
          <cell r="BX12">
            <v>196771</v>
          </cell>
          <cell r="BY12">
            <v>13143</v>
          </cell>
          <cell r="BZ12">
            <v>6549670</v>
          </cell>
          <cell r="CA12">
            <v>531</v>
          </cell>
          <cell r="CB12">
            <v>185850</v>
          </cell>
          <cell r="CC12">
            <v>156</v>
          </cell>
          <cell r="CD12">
            <v>951350</v>
          </cell>
          <cell r="CE12">
            <v>66</v>
          </cell>
          <cell r="CF12">
            <v>475650</v>
          </cell>
          <cell r="CG12">
            <v>299</v>
          </cell>
          <cell r="CH12">
            <v>119600</v>
          </cell>
          <cell r="CI12">
            <v>14195</v>
          </cell>
          <cell r="CJ12">
            <v>8282120</v>
          </cell>
          <cell r="CK12">
            <v>110</v>
          </cell>
          <cell r="CL12">
            <v>380200</v>
          </cell>
          <cell r="CM12">
            <v>0</v>
          </cell>
          <cell r="CN12">
            <v>0</v>
          </cell>
          <cell r="CO12">
            <v>1189</v>
          </cell>
          <cell r="CP12">
            <v>45146000</v>
          </cell>
          <cell r="CQ12">
            <v>1299</v>
          </cell>
          <cell r="CR12">
            <v>45526200</v>
          </cell>
          <cell r="CS12">
            <v>536</v>
          </cell>
          <cell r="CT12">
            <v>13059200</v>
          </cell>
          <cell r="CU12">
            <v>56</v>
          </cell>
          <cell r="CV12">
            <v>1856600</v>
          </cell>
          <cell r="CW12">
            <v>592</v>
          </cell>
          <cell r="CX12">
            <v>14915800</v>
          </cell>
          <cell r="CY12">
            <v>16086</v>
          </cell>
          <cell r="CZ12">
            <v>68724120</v>
          </cell>
          <cell r="DA12">
            <v>1474471</v>
          </cell>
          <cell r="DB12">
            <v>272862520</v>
          </cell>
          <cell r="DC12">
            <v>164377</v>
          </cell>
          <cell r="DD12">
            <v>263789960</v>
          </cell>
          <cell r="DE12">
            <v>24222</v>
          </cell>
          <cell r="DF12">
            <v>81230760</v>
          </cell>
          <cell r="DG12">
            <v>1663070</v>
          </cell>
          <cell r="DH12">
            <v>617883240</v>
          </cell>
          <cell r="DI12">
            <v>541315180</v>
          </cell>
          <cell r="DJ12">
            <v>801379</v>
          </cell>
          <cell r="DK12">
            <v>158422160</v>
          </cell>
          <cell r="DL12">
            <v>78651</v>
          </cell>
          <cell r="DM12">
            <v>117002500</v>
          </cell>
          <cell r="DN12">
            <v>696</v>
          </cell>
          <cell r="DO12">
            <v>1938500</v>
          </cell>
          <cell r="DP12">
            <v>880726</v>
          </cell>
          <cell r="DQ12">
            <v>277363160</v>
          </cell>
          <cell r="DR12">
            <v>4459531</v>
          </cell>
          <cell r="DS12">
            <v>229842</v>
          </cell>
          <cell r="DT12">
            <v>28424</v>
          </cell>
          <cell r="DU12">
            <v>4717797</v>
          </cell>
          <cell r="DV12">
            <v>40047</v>
          </cell>
          <cell r="DW12">
            <v>1688506</v>
          </cell>
          <cell r="DX12">
            <v>7890</v>
          </cell>
          <cell r="DY12">
            <v>1820</v>
          </cell>
          <cell r="DZ12">
            <v>15447</v>
          </cell>
          <cell r="EA12">
            <v>43270</v>
          </cell>
          <cell r="EB12">
            <v>3683</v>
          </cell>
          <cell r="EC12">
            <v>62400</v>
          </cell>
          <cell r="ED12">
            <v>33780</v>
          </cell>
          <cell r="EE12">
            <v>17638</v>
          </cell>
          <cell r="EF12">
            <v>199</v>
          </cell>
          <cell r="EG12">
            <v>51617</v>
          </cell>
          <cell r="EH12">
            <v>349</v>
          </cell>
          <cell r="EI12">
            <v>827</v>
          </cell>
          <cell r="EJ12">
            <v>2</v>
          </cell>
          <cell r="EK12">
            <v>1178</v>
          </cell>
          <cell r="EL12">
            <v>49576</v>
          </cell>
          <cell r="EM12">
            <v>61735</v>
          </cell>
          <cell r="EN12">
            <v>3884</v>
          </cell>
          <cell r="EO12">
            <v>115195</v>
          </cell>
          <cell r="EP12">
            <v>2261172</v>
          </cell>
          <cell r="EQ12">
            <v>239316</v>
          </cell>
          <cell r="ER12">
            <v>44076</v>
          </cell>
          <cell r="ES12">
            <v>2544564</v>
          </cell>
          <cell r="ET12">
            <v>57139</v>
          </cell>
        </row>
        <row r="13">
          <cell r="A13" t="str">
            <v>0110</v>
          </cell>
          <cell r="B13" t="str">
            <v>3360105</v>
          </cell>
          <cell r="C13">
            <v>15</v>
          </cell>
          <cell r="D13" t="str">
            <v>아산우체국</v>
          </cell>
          <cell r="E13">
            <v>16610</v>
          </cell>
          <cell r="F13">
            <v>6001930</v>
          </cell>
          <cell r="G13">
            <v>630848</v>
          </cell>
          <cell r="H13">
            <v>117014670</v>
          </cell>
          <cell r="I13">
            <v>690</v>
          </cell>
          <cell r="J13">
            <v>648148</v>
          </cell>
          <cell r="K13">
            <v>123016600</v>
          </cell>
          <cell r="L13">
            <v>18335</v>
          </cell>
          <cell r="M13">
            <v>30036250</v>
          </cell>
          <cell r="N13">
            <v>25964</v>
          </cell>
          <cell r="O13">
            <v>31386610</v>
          </cell>
          <cell r="P13">
            <v>2120</v>
          </cell>
          <cell r="Q13">
            <v>46419</v>
          </cell>
          <cell r="R13">
            <v>61422860</v>
          </cell>
          <cell r="S13">
            <v>13</v>
          </cell>
          <cell r="T13">
            <v>33500</v>
          </cell>
          <cell r="U13">
            <v>50</v>
          </cell>
          <cell r="V13">
            <v>83000</v>
          </cell>
          <cell r="W13">
            <v>0</v>
          </cell>
          <cell r="X13">
            <v>63</v>
          </cell>
          <cell r="Y13">
            <v>116500</v>
          </cell>
          <cell r="Z13">
            <v>12954</v>
          </cell>
          <cell r="AA13">
            <v>38275520</v>
          </cell>
          <cell r="AB13">
            <v>2040</v>
          </cell>
          <cell r="AC13">
            <v>5590180</v>
          </cell>
          <cell r="AD13">
            <v>3</v>
          </cell>
          <cell r="AE13">
            <v>14997</v>
          </cell>
          <cell r="AF13">
            <v>43865700</v>
          </cell>
          <cell r="AG13">
            <v>47912</v>
          </cell>
          <cell r="AH13">
            <v>74347200</v>
          </cell>
          <cell r="AI13">
            <v>658902</v>
          </cell>
          <cell r="AJ13">
            <v>154074460</v>
          </cell>
          <cell r="AK13">
            <v>2813</v>
          </cell>
          <cell r="AL13">
            <v>709627</v>
          </cell>
          <cell r="AM13">
            <v>228421660</v>
          </cell>
          <cell r="AN13">
            <v>10563</v>
          </cell>
          <cell r="AO13">
            <v>2997460</v>
          </cell>
          <cell r="AP13">
            <v>0</v>
          </cell>
          <cell r="AQ13">
            <v>0</v>
          </cell>
          <cell r="AR13">
            <v>10</v>
          </cell>
          <cell r="AS13">
            <v>12</v>
          </cell>
          <cell r="AT13">
            <v>2</v>
          </cell>
          <cell r="AU13">
            <v>0</v>
          </cell>
          <cell r="AV13">
            <v>2375</v>
          </cell>
          <cell r="AW13">
            <v>917</v>
          </cell>
          <cell r="AX13">
            <v>46</v>
          </cell>
          <cell r="AY13">
            <v>0</v>
          </cell>
          <cell r="AZ13">
            <v>1048</v>
          </cell>
          <cell r="BA13">
            <v>0</v>
          </cell>
          <cell r="BB13">
            <v>0</v>
          </cell>
          <cell r="BC13">
            <v>205</v>
          </cell>
          <cell r="BD13">
            <v>205000</v>
          </cell>
          <cell r="BE13">
            <v>0</v>
          </cell>
          <cell r="BF13">
            <v>42</v>
          </cell>
          <cell r="BG13">
            <v>0</v>
          </cell>
          <cell r="BH13">
            <v>0</v>
          </cell>
          <cell r="BI13">
            <v>0</v>
          </cell>
          <cell r="BJ13">
            <v>10623</v>
          </cell>
          <cell r="BK13">
            <v>29364500</v>
          </cell>
          <cell r="BL13">
            <v>2</v>
          </cell>
          <cell r="BM13">
            <v>0</v>
          </cell>
          <cell r="BN13">
            <v>0</v>
          </cell>
          <cell r="BO13">
            <v>16</v>
          </cell>
          <cell r="BP13">
            <v>16000</v>
          </cell>
          <cell r="BQ13">
            <v>0</v>
          </cell>
          <cell r="BR13">
            <v>0</v>
          </cell>
          <cell r="BS13">
            <v>97300</v>
          </cell>
          <cell r="BT13">
            <v>64045</v>
          </cell>
          <cell r="BU13">
            <v>0</v>
          </cell>
          <cell r="BV13">
            <v>698</v>
          </cell>
          <cell r="BW13">
            <v>0</v>
          </cell>
          <cell r="BX13">
            <v>162043</v>
          </cell>
          <cell r="BY13">
            <v>1432</v>
          </cell>
          <cell r="BZ13">
            <v>811880</v>
          </cell>
          <cell r="CA13">
            <v>5</v>
          </cell>
          <cell r="CB13">
            <v>1750</v>
          </cell>
          <cell r="CC13">
            <v>67</v>
          </cell>
          <cell r="CD13">
            <v>101850</v>
          </cell>
          <cell r="CE13">
            <v>5</v>
          </cell>
          <cell r="CF13">
            <v>30000</v>
          </cell>
          <cell r="CG13">
            <v>1</v>
          </cell>
          <cell r="CH13">
            <v>400</v>
          </cell>
          <cell r="CI13">
            <v>1510</v>
          </cell>
          <cell r="CJ13">
            <v>945880</v>
          </cell>
          <cell r="CK13">
            <v>28</v>
          </cell>
          <cell r="CL13">
            <v>75690</v>
          </cell>
          <cell r="CM13">
            <v>0</v>
          </cell>
          <cell r="CN13">
            <v>0</v>
          </cell>
          <cell r="CO13">
            <v>422</v>
          </cell>
          <cell r="CP13">
            <v>14044400</v>
          </cell>
          <cell r="CQ13">
            <v>450</v>
          </cell>
          <cell r="CR13">
            <v>14120090</v>
          </cell>
          <cell r="CS13">
            <v>117</v>
          </cell>
          <cell r="CT13">
            <v>2960600</v>
          </cell>
          <cell r="CU13">
            <v>21</v>
          </cell>
          <cell r="CV13">
            <v>755800</v>
          </cell>
          <cell r="CW13">
            <v>138</v>
          </cell>
          <cell r="CX13">
            <v>3716400</v>
          </cell>
          <cell r="CY13">
            <v>2098</v>
          </cell>
          <cell r="CZ13">
            <v>18782370</v>
          </cell>
          <cell r="DA13">
            <v>649658</v>
          </cell>
          <cell r="DB13">
            <v>123962480</v>
          </cell>
          <cell r="DC13">
            <v>46869</v>
          </cell>
          <cell r="DD13">
            <v>75542950</v>
          </cell>
          <cell r="DE13">
            <v>15198</v>
          </cell>
          <cell r="DF13">
            <v>47698600</v>
          </cell>
          <cell r="DG13">
            <v>711725</v>
          </cell>
          <cell r="DH13">
            <v>247204030</v>
          </cell>
          <cell r="DI13">
            <v>233615690</v>
          </cell>
          <cell r="DJ13">
            <v>404531</v>
          </cell>
          <cell r="DK13">
            <v>79811360</v>
          </cell>
          <cell r="DL13">
            <v>14593</v>
          </cell>
          <cell r="DM13">
            <v>26231420</v>
          </cell>
          <cell r="DN13">
            <v>44</v>
          </cell>
          <cell r="DO13">
            <v>145900</v>
          </cell>
          <cell r="DP13">
            <v>419168</v>
          </cell>
          <cell r="DQ13">
            <v>106188680</v>
          </cell>
          <cell r="DR13">
            <v>2082924</v>
          </cell>
          <cell r="DS13">
            <v>85712</v>
          </cell>
          <cell r="DT13">
            <v>10939</v>
          </cell>
          <cell r="DU13">
            <v>2179575</v>
          </cell>
          <cell r="DV13">
            <v>5865</v>
          </cell>
          <cell r="DW13">
            <v>1563262</v>
          </cell>
          <cell r="DX13">
            <v>4161</v>
          </cell>
          <cell r="DY13">
            <v>395</v>
          </cell>
          <cell r="DZ13">
            <v>4088</v>
          </cell>
          <cell r="EA13">
            <v>25947</v>
          </cell>
          <cell r="EB13">
            <v>641</v>
          </cell>
          <cell r="EC13">
            <v>30676</v>
          </cell>
          <cell r="ED13">
            <v>24203</v>
          </cell>
          <cell r="EE13">
            <v>6041</v>
          </cell>
          <cell r="EF13">
            <v>100</v>
          </cell>
          <cell r="EG13">
            <v>30344</v>
          </cell>
          <cell r="EH13">
            <v>120</v>
          </cell>
          <cell r="EI13">
            <v>356</v>
          </cell>
          <cell r="EJ13">
            <v>0</v>
          </cell>
          <cell r="EK13">
            <v>476</v>
          </cell>
          <cell r="EL13">
            <v>28411</v>
          </cell>
          <cell r="EM13">
            <v>32344</v>
          </cell>
          <cell r="EN13">
            <v>741</v>
          </cell>
          <cell r="EO13">
            <v>61496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19784</v>
          </cell>
        </row>
        <row r="14">
          <cell r="A14" t="str">
            <v>0110</v>
          </cell>
          <cell r="B14" t="str">
            <v>3398005</v>
          </cell>
          <cell r="C14">
            <v>12</v>
          </cell>
          <cell r="D14" t="str">
            <v>조치원우체국</v>
          </cell>
          <cell r="E14">
            <v>1802</v>
          </cell>
          <cell r="F14">
            <v>656250</v>
          </cell>
          <cell r="G14">
            <v>305477</v>
          </cell>
          <cell r="H14">
            <v>49204930</v>
          </cell>
          <cell r="I14">
            <v>5019</v>
          </cell>
          <cell r="J14">
            <v>312298</v>
          </cell>
          <cell r="K14">
            <v>49861180</v>
          </cell>
          <cell r="L14">
            <v>9267</v>
          </cell>
          <cell r="M14">
            <v>14343480</v>
          </cell>
          <cell r="N14">
            <v>22049</v>
          </cell>
          <cell r="O14">
            <v>24885080</v>
          </cell>
          <cell r="P14">
            <v>464</v>
          </cell>
          <cell r="Q14">
            <v>31780</v>
          </cell>
          <cell r="R14">
            <v>39228560</v>
          </cell>
          <cell r="S14">
            <v>0</v>
          </cell>
          <cell r="T14">
            <v>0</v>
          </cell>
          <cell r="U14">
            <v>720</v>
          </cell>
          <cell r="V14">
            <v>1080000</v>
          </cell>
          <cell r="W14">
            <v>0</v>
          </cell>
          <cell r="X14">
            <v>720</v>
          </cell>
          <cell r="Y14">
            <v>1080000</v>
          </cell>
          <cell r="Z14">
            <v>3253</v>
          </cell>
          <cell r="AA14">
            <v>13416290</v>
          </cell>
          <cell r="AB14">
            <v>1755</v>
          </cell>
          <cell r="AC14">
            <v>4661000</v>
          </cell>
          <cell r="AD14">
            <v>2</v>
          </cell>
          <cell r="AE14">
            <v>5010</v>
          </cell>
          <cell r="AF14">
            <v>18077290</v>
          </cell>
          <cell r="AG14">
            <v>14322</v>
          </cell>
          <cell r="AH14">
            <v>28416020</v>
          </cell>
          <cell r="AI14">
            <v>330001</v>
          </cell>
          <cell r="AJ14">
            <v>79831010</v>
          </cell>
          <cell r="AK14">
            <v>5485</v>
          </cell>
          <cell r="AL14">
            <v>349808</v>
          </cell>
          <cell r="AM14">
            <v>108247030</v>
          </cell>
          <cell r="AN14">
            <v>1804</v>
          </cell>
          <cell r="AO14">
            <v>480750</v>
          </cell>
          <cell r="AP14">
            <v>1120</v>
          </cell>
          <cell r="AQ14">
            <v>97900</v>
          </cell>
          <cell r="AR14">
            <v>31</v>
          </cell>
          <cell r="AS14">
            <v>5</v>
          </cell>
          <cell r="AT14">
            <v>5</v>
          </cell>
          <cell r="AU14">
            <v>0</v>
          </cell>
          <cell r="AV14">
            <v>383</v>
          </cell>
          <cell r="AW14">
            <v>106</v>
          </cell>
          <cell r="AX14">
            <v>110</v>
          </cell>
          <cell r="AY14">
            <v>0</v>
          </cell>
          <cell r="AZ14">
            <v>497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22</v>
          </cell>
          <cell r="BG14">
            <v>0</v>
          </cell>
          <cell r="BH14">
            <v>0</v>
          </cell>
          <cell r="BI14">
            <v>1</v>
          </cell>
          <cell r="BJ14">
            <v>1944</v>
          </cell>
          <cell r="BK14">
            <v>8134780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1</v>
          </cell>
          <cell r="BS14">
            <v>49991</v>
          </cell>
          <cell r="BT14">
            <v>1516</v>
          </cell>
          <cell r="BU14">
            <v>1036</v>
          </cell>
          <cell r="BV14">
            <v>0</v>
          </cell>
          <cell r="BW14">
            <v>0</v>
          </cell>
          <cell r="BX14">
            <v>52543</v>
          </cell>
          <cell r="BY14">
            <v>470</v>
          </cell>
          <cell r="BZ14">
            <v>248140</v>
          </cell>
          <cell r="CA14">
            <v>3</v>
          </cell>
          <cell r="CB14">
            <v>1050</v>
          </cell>
          <cell r="CC14">
            <v>0</v>
          </cell>
          <cell r="CD14">
            <v>0</v>
          </cell>
          <cell r="CE14">
            <v>3</v>
          </cell>
          <cell r="CF14">
            <v>17650</v>
          </cell>
          <cell r="CG14">
            <v>2</v>
          </cell>
          <cell r="CH14">
            <v>800</v>
          </cell>
          <cell r="CI14">
            <v>478</v>
          </cell>
          <cell r="CJ14">
            <v>267640</v>
          </cell>
          <cell r="CK14">
            <v>13</v>
          </cell>
          <cell r="CL14">
            <v>41110</v>
          </cell>
          <cell r="CM14">
            <v>0</v>
          </cell>
          <cell r="CN14">
            <v>0</v>
          </cell>
          <cell r="CO14">
            <v>199</v>
          </cell>
          <cell r="CP14">
            <v>7297400</v>
          </cell>
          <cell r="CQ14">
            <v>212</v>
          </cell>
          <cell r="CR14">
            <v>7338510</v>
          </cell>
          <cell r="CS14">
            <v>84</v>
          </cell>
          <cell r="CT14">
            <v>1943600</v>
          </cell>
          <cell r="CU14">
            <v>1</v>
          </cell>
          <cell r="CV14">
            <v>15500</v>
          </cell>
          <cell r="CW14">
            <v>85</v>
          </cell>
          <cell r="CX14">
            <v>1959100</v>
          </cell>
          <cell r="CY14">
            <v>775</v>
          </cell>
          <cell r="CZ14">
            <v>9565250</v>
          </cell>
          <cell r="DA14">
            <v>312776</v>
          </cell>
          <cell r="DB14">
            <v>50128820</v>
          </cell>
          <cell r="DC14">
            <v>31992</v>
          </cell>
          <cell r="DD14">
            <v>46567070</v>
          </cell>
          <cell r="DE14">
            <v>5815</v>
          </cell>
          <cell r="DF14">
            <v>21116390</v>
          </cell>
          <cell r="DG14">
            <v>350583</v>
          </cell>
          <cell r="DH14">
            <v>117812280</v>
          </cell>
          <cell r="DI14">
            <v>114283420</v>
          </cell>
          <cell r="DJ14">
            <v>162780</v>
          </cell>
          <cell r="DK14">
            <v>28650630</v>
          </cell>
          <cell r="DL14">
            <v>15261</v>
          </cell>
          <cell r="DM14">
            <v>21296160</v>
          </cell>
          <cell r="DN14">
            <v>30</v>
          </cell>
          <cell r="DO14">
            <v>86500</v>
          </cell>
          <cell r="DP14">
            <v>178071</v>
          </cell>
          <cell r="DQ14">
            <v>50033290</v>
          </cell>
          <cell r="DR14">
            <v>821938</v>
          </cell>
          <cell r="DS14">
            <v>38120</v>
          </cell>
          <cell r="DT14">
            <v>16020</v>
          </cell>
          <cell r="DU14">
            <v>876078</v>
          </cell>
          <cell r="DV14">
            <v>23720</v>
          </cell>
          <cell r="DW14">
            <v>851309</v>
          </cell>
          <cell r="DX14">
            <v>880</v>
          </cell>
          <cell r="DY14">
            <v>169</v>
          </cell>
          <cell r="DZ14">
            <v>3226</v>
          </cell>
          <cell r="EA14">
            <v>7463</v>
          </cell>
          <cell r="EB14">
            <v>497</v>
          </cell>
          <cell r="EC14">
            <v>11186</v>
          </cell>
          <cell r="ED14">
            <v>4024</v>
          </cell>
          <cell r="EE14">
            <v>2216</v>
          </cell>
          <cell r="EF14">
            <v>60</v>
          </cell>
          <cell r="EG14">
            <v>6300</v>
          </cell>
          <cell r="EH14">
            <v>44</v>
          </cell>
          <cell r="EI14">
            <v>87</v>
          </cell>
          <cell r="EJ14">
            <v>0</v>
          </cell>
          <cell r="EK14">
            <v>131</v>
          </cell>
          <cell r="EL14">
            <v>7294</v>
          </cell>
          <cell r="EM14">
            <v>9766</v>
          </cell>
          <cell r="EN14">
            <v>557</v>
          </cell>
          <cell r="EO14">
            <v>17617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4879</v>
          </cell>
        </row>
        <row r="15">
          <cell r="A15" t="str">
            <v>0110</v>
          </cell>
          <cell r="B15" t="str">
            <v>3408005</v>
          </cell>
          <cell r="C15">
            <v>16</v>
          </cell>
          <cell r="D15" t="str">
            <v>예산우체국</v>
          </cell>
          <cell r="E15">
            <v>3264</v>
          </cell>
          <cell r="F15">
            <v>1117580</v>
          </cell>
          <cell r="G15">
            <v>294917</v>
          </cell>
          <cell r="H15">
            <v>50121070</v>
          </cell>
          <cell r="I15">
            <v>9741</v>
          </cell>
          <cell r="J15">
            <v>307922</v>
          </cell>
          <cell r="K15">
            <v>51238650</v>
          </cell>
          <cell r="L15">
            <v>6727</v>
          </cell>
          <cell r="M15">
            <v>14118710</v>
          </cell>
          <cell r="N15">
            <v>25300</v>
          </cell>
          <cell r="O15">
            <v>28922830</v>
          </cell>
          <cell r="P15">
            <v>3439</v>
          </cell>
          <cell r="Q15">
            <v>35466</v>
          </cell>
          <cell r="R15">
            <v>43041540</v>
          </cell>
          <cell r="S15">
            <v>0</v>
          </cell>
          <cell r="T15">
            <v>0</v>
          </cell>
          <cell r="U15">
            <v>314</v>
          </cell>
          <cell r="V15">
            <v>471000</v>
          </cell>
          <cell r="W15">
            <v>0</v>
          </cell>
          <cell r="X15">
            <v>314</v>
          </cell>
          <cell r="Y15">
            <v>471000</v>
          </cell>
          <cell r="Z15">
            <v>3885</v>
          </cell>
          <cell r="AA15">
            <v>16680700</v>
          </cell>
          <cell r="AB15">
            <v>2298</v>
          </cell>
          <cell r="AC15">
            <v>7199400</v>
          </cell>
          <cell r="AD15">
            <v>14</v>
          </cell>
          <cell r="AE15">
            <v>6197</v>
          </cell>
          <cell r="AF15">
            <v>23880100</v>
          </cell>
          <cell r="AG15">
            <v>13876</v>
          </cell>
          <cell r="AH15">
            <v>31916990</v>
          </cell>
          <cell r="AI15">
            <v>322829</v>
          </cell>
          <cell r="AJ15">
            <v>86714300</v>
          </cell>
          <cell r="AK15">
            <v>13194</v>
          </cell>
          <cell r="AL15">
            <v>349899</v>
          </cell>
          <cell r="AM15">
            <v>118631290</v>
          </cell>
          <cell r="AN15">
            <v>20678</v>
          </cell>
          <cell r="AO15">
            <v>4636560</v>
          </cell>
          <cell r="AP15">
            <v>0</v>
          </cell>
          <cell r="AQ15">
            <v>0</v>
          </cell>
          <cell r="AR15">
            <v>378</v>
          </cell>
          <cell r="AS15">
            <v>9</v>
          </cell>
          <cell r="AT15">
            <v>2</v>
          </cell>
          <cell r="AU15">
            <v>0</v>
          </cell>
          <cell r="AV15">
            <v>929</v>
          </cell>
          <cell r="AW15">
            <v>8</v>
          </cell>
          <cell r="AX15">
            <v>134</v>
          </cell>
          <cell r="AY15">
            <v>0</v>
          </cell>
          <cell r="AZ15">
            <v>677</v>
          </cell>
          <cell r="BA15">
            <v>2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169</v>
          </cell>
          <cell r="BG15">
            <v>0</v>
          </cell>
          <cell r="BH15">
            <v>0</v>
          </cell>
          <cell r="BI15">
            <v>0</v>
          </cell>
          <cell r="BJ15">
            <v>2966</v>
          </cell>
          <cell r="BK15">
            <v>13091900</v>
          </cell>
          <cell r="BL15">
            <v>2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71652</v>
          </cell>
          <cell r="BT15">
            <v>3266</v>
          </cell>
          <cell r="BU15">
            <v>0</v>
          </cell>
          <cell r="BV15">
            <v>0</v>
          </cell>
          <cell r="BW15">
            <v>677</v>
          </cell>
          <cell r="BX15">
            <v>75595</v>
          </cell>
          <cell r="BY15">
            <v>307</v>
          </cell>
          <cell r="BZ15">
            <v>147790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307</v>
          </cell>
          <cell r="CJ15">
            <v>147790</v>
          </cell>
          <cell r="CK15">
            <v>4</v>
          </cell>
          <cell r="CL15">
            <v>11250</v>
          </cell>
          <cell r="CM15">
            <v>0</v>
          </cell>
          <cell r="CN15">
            <v>0</v>
          </cell>
          <cell r="CO15">
            <v>134</v>
          </cell>
          <cell r="CP15">
            <v>6058000</v>
          </cell>
          <cell r="CQ15">
            <v>138</v>
          </cell>
          <cell r="CR15">
            <v>6069250</v>
          </cell>
          <cell r="CS15">
            <v>5</v>
          </cell>
          <cell r="CT15">
            <v>124500</v>
          </cell>
          <cell r="CU15">
            <v>23</v>
          </cell>
          <cell r="CV15">
            <v>769300</v>
          </cell>
          <cell r="CW15">
            <v>28</v>
          </cell>
          <cell r="CX15">
            <v>893800</v>
          </cell>
          <cell r="CY15">
            <v>473</v>
          </cell>
          <cell r="CZ15">
            <v>7110840</v>
          </cell>
          <cell r="DA15">
            <v>308229</v>
          </cell>
          <cell r="DB15">
            <v>51386440</v>
          </cell>
          <cell r="DC15">
            <v>35604</v>
          </cell>
          <cell r="DD15">
            <v>49110790</v>
          </cell>
          <cell r="DE15">
            <v>6539</v>
          </cell>
          <cell r="DF15">
            <v>25244900</v>
          </cell>
          <cell r="DG15">
            <v>350372</v>
          </cell>
          <cell r="DH15">
            <v>125742130</v>
          </cell>
          <cell r="DI15">
            <v>114311030</v>
          </cell>
          <cell r="DJ15">
            <v>210127</v>
          </cell>
          <cell r="DK15">
            <v>33801870</v>
          </cell>
          <cell r="DL15">
            <v>9194</v>
          </cell>
          <cell r="DM15">
            <v>16535020</v>
          </cell>
          <cell r="DN15">
            <v>865</v>
          </cell>
          <cell r="DO15">
            <v>3314500</v>
          </cell>
          <cell r="DP15">
            <v>220186</v>
          </cell>
          <cell r="DQ15">
            <v>53651390</v>
          </cell>
          <cell r="DR15">
            <v>1449277</v>
          </cell>
          <cell r="DS15">
            <v>43043</v>
          </cell>
          <cell r="DT15">
            <v>5011</v>
          </cell>
          <cell r="DU15">
            <v>1497331</v>
          </cell>
          <cell r="DV15">
            <v>7589</v>
          </cell>
          <cell r="DW15">
            <v>1788792</v>
          </cell>
          <cell r="DX15">
            <v>690</v>
          </cell>
          <cell r="DY15">
            <v>261</v>
          </cell>
          <cell r="DZ15">
            <v>12587</v>
          </cell>
          <cell r="EA15">
            <v>8394</v>
          </cell>
          <cell r="EB15">
            <v>514</v>
          </cell>
          <cell r="EC15">
            <v>21495</v>
          </cell>
          <cell r="ED15">
            <v>16931</v>
          </cell>
          <cell r="EE15">
            <v>4688</v>
          </cell>
          <cell r="EF15">
            <v>63</v>
          </cell>
          <cell r="EG15">
            <v>21682</v>
          </cell>
          <cell r="EH15">
            <v>58</v>
          </cell>
          <cell r="EI15">
            <v>105</v>
          </cell>
          <cell r="EJ15">
            <v>1</v>
          </cell>
          <cell r="EK15">
            <v>164</v>
          </cell>
          <cell r="EL15">
            <v>29576</v>
          </cell>
          <cell r="EM15">
            <v>13187</v>
          </cell>
          <cell r="EN15">
            <v>578</v>
          </cell>
          <cell r="EO15">
            <v>43341</v>
          </cell>
          <cell r="EP15">
            <v>770140</v>
          </cell>
          <cell r="EQ15">
            <v>69980</v>
          </cell>
          <cell r="ER15">
            <v>8423</v>
          </cell>
          <cell r="ES15">
            <v>848543</v>
          </cell>
          <cell r="ET15">
            <v>16751</v>
          </cell>
        </row>
        <row r="16">
          <cell r="A16" t="str">
            <v>0110</v>
          </cell>
          <cell r="B16" t="str">
            <v>3438005</v>
          </cell>
          <cell r="C16">
            <v>19</v>
          </cell>
          <cell r="D16" t="str">
            <v>당진우체국</v>
          </cell>
          <cell r="E16">
            <v>25367</v>
          </cell>
          <cell r="F16">
            <v>8954740</v>
          </cell>
          <cell r="G16">
            <v>359742</v>
          </cell>
          <cell r="H16">
            <v>58443180</v>
          </cell>
          <cell r="I16">
            <v>63</v>
          </cell>
          <cell r="J16">
            <v>385172</v>
          </cell>
          <cell r="K16">
            <v>67397920</v>
          </cell>
          <cell r="L16">
            <v>8215</v>
          </cell>
          <cell r="M16">
            <v>12788470</v>
          </cell>
          <cell r="N16">
            <v>138273</v>
          </cell>
          <cell r="O16">
            <v>35495170</v>
          </cell>
          <cell r="P16">
            <v>1556</v>
          </cell>
          <cell r="Q16">
            <v>148044</v>
          </cell>
          <cell r="R16">
            <v>48283640</v>
          </cell>
          <cell r="S16">
            <v>5</v>
          </cell>
          <cell r="T16">
            <v>12500</v>
          </cell>
          <cell r="U16">
            <v>44</v>
          </cell>
          <cell r="V16">
            <v>67000</v>
          </cell>
          <cell r="W16">
            <v>3</v>
          </cell>
          <cell r="X16">
            <v>52</v>
          </cell>
          <cell r="Y16">
            <v>79500</v>
          </cell>
          <cell r="Z16">
            <v>2977</v>
          </cell>
          <cell r="AA16">
            <v>14624040</v>
          </cell>
          <cell r="AB16">
            <v>1139</v>
          </cell>
          <cell r="AC16">
            <v>3602120</v>
          </cell>
          <cell r="AD16">
            <v>1</v>
          </cell>
          <cell r="AE16">
            <v>4117</v>
          </cell>
          <cell r="AF16">
            <v>18226160</v>
          </cell>
          <cell r="AG16">
            <v>36564</v>
          </cell>
          <cell r="AH16">
            <v>36379750</v>
          </cell>
          <cell r="AI16">
            <v>499198</v>
          </cell>
          <cell r="AJ16">
            <v>97607470</v>
          </cell>
          <cell r="AK16">
            <v>1623</v>
          </cell>
          <cell r="AL16">
            <v>537385</v>
          </cell>
          <cell r="AM16">
            <v>133987220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581</v>
          </cell>
          <cell r="AS16">
            <v>2</v>
          </cell>
          <cell r="AT16">
            <v>1</v>
          </cell>
          <cell r="AU16">
            <v>0</v>
          </cell>
          <cell r="AV16">
            <v>1467</v>
          </cell>
          <cell r="AW16">
            <v>198</v>
          </cell>
          <cell r="AX16">
            <v>80</v>
          </cell>
          <cell r="AY16">
            <v>0</v>
          </cell>
          <cell r="AZ16">
            <v>909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19</v>
          </cell>
          <cell r="BG16">
            <v>0</v>
          </cell>
          <cell r="BH16">
            <v>0</v>
          </cell>
          <cell r="BI16">
            <v>6</v>
          </cell>
          <cell r="BJ16">
            <v>2036</v>
          </cell>
          <cell r="BK16">
            <v>10914900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76471</v>
          </cell>
          <cell r="BT16">
            <v>15929</v>
          </cell>
          <cell r="BU16">
            <v>0</v>
          </cell>
          <cell r="BV16">
            <v>2400</v>
          </cell>
          <cell r="BW16">
            <v>0</v>
          </cell>
          <cell r="BX16">
            <v>94800</v>
          </cell>
          <cell r="BY16">
            <v>392</v>
          </cell>
          <cell r="BZ16">
            <v>240920</v>
          </cell>
          <cell r="CA16">
            <v>1</v>
          </cell>
          <cell r="CB16">
            <v>350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2</v>
          </cell>
          <cell r="CH16">
            <v>800</v>
          </cell>
          <cell r="CI16">
            <v>395</v>
          </cell>
          <cell r="CJ16">
            <v>242070</v>
          </cell>
          <cell r="CK16">
            <v>10</v>
          </cell>
          <cell r="CL16">
            <v>49600</v>
          </cell>
          <cell r="CM16">
            <v>0</v>
          </cell>
          <cell r="CN16">
            <v>0</v>
          </cell>
          <cell r="CO16">
            <v>188</v>
          </cell>
          <cell r="CP16">
            <v>6971600</v>
          </cell>
          <cell r="CQ16">
            <v>198</v>
          </cell>
          <cell r="CR16">
            <v>7021200</v>
          </cell>
          <cell r="CS16">
            <v>38</v>
          </cell>
          <cell r="CT16">
            <v>906800</v>
          </cell>
          <cell r="CU16">
            <v>0</v>
          </cell>
          <cell r="CV16">
            <v>0</v>
          </cell>
          <cell r="CW16">
            <v>38</v>
          </cell>
          <cell r="CX16">
            <v>906800</v>
          </cell>
          <cell r="CY16">
            <v>631</v>
          </cell>
          <cell r="CZ16">
            <v>8170070</v>
          </cell>
          <cell r="DA16">
            <v>385567</v>
          </cell>
          <cell r="DB16">
            <v>67639990</v>
          </cell>
          <cell r="DC16">
            <v>148242</v>
          </cell>
          <cell r="DD16">
            <v>55304840</v>
          </cell>
          <cell r="DE16">
            <v>4207</v>
          </cell>
          <cell r="DF16">
            <v>19212460</v>
          </cell>
          <cell r="DG16">
            <v>538016</v>
          </cell>
          <cell r="DH16">
            <v>142157290</v>
          </cell>
          <cell r="DI16">
            <v>125842804</v>
          </cell>
          <cell r="DJ16">
            <v>257790</v>
          </cell>
          <cell r="DK16">
            <v>43190780</v>
          </cell>
          <cell r="DL16">
            <v>9336</v>
          </cell>
          <cell r="DM16">
            <v>15259040</v>
          </cell>
          <cell r="DN16">
            <v>18</v>
          </cell>
          <cell r="DO16">
            <v>54540</v>
          </cell>
          <cell r="DP16">
            <v>267144</v>
          </cell>
          <cell r="DQ16">
            <v>58504360</v>
          </cell>
          <cell r="DR16">
            <v>1024609</v>
          </cell>
          <cell r="DS16">
            <v>144780</v>
          </cell>
          <cell r="DT16">
            <v>6431</v>
          </cell>
          <cell r="DU16">
            <v>1175820</v>
          </cell>
          <cell r="DV16">
            <v>3267</v>
          </cell>
          <cell r="DW16">
            <v>1042902</v>
          </cell>
          <cell r="DX16">
            <v>636</v>
          </cell>
          <cell r="DY16">
            <v>182</v>
          </cell>
          <cell r="DZ16">
            <v>1915</v>
          </cell>
          <cell r="EA16">
            <v>4202</v>
          </cell>
          <cell r="EB16">
            <v>317</v>
          </cell>
          <cell r="EC16">
            <v>6434</v>
          </cell>
          <cell r="ED16">
            <v>6112</v>
          </cell>
          <cell r="EE16">
            <v>1676</v>
          </cell>
          <cell r="EF16">
            <v>215</v>
          </cell>
          <cell r="EG16">
            <v>8003</v>
          </cell>
          <cell r="EH16">
            <v>66</v>
          </cell>
          <cell r="EI16">
            <v>150</v>
          </cell>
          <cell r="EJ16">
            <v>0</v>
          </cell>
          <cell r="EK16">
            <v>216</v>
          </cell>
          <cell r="EL16">
            <v>8093</v>
          </cell>
          <cell r="EM16">
            <v>6028</v>
          </cell>
          <cell r="EN16">
            <v>532</v>
          </cell>
          <cell r="EO16">
            <v>14653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4989</v>
          </cell>
        </row>
        <row r="17">
          <cell r="A17" t="str">
            <v>0110</v>
          </cell>
          <cell r="B17" t="str">
            <v>3458005</v>
          </cell>
          <cell r="C17">
            <v>20</v>
          </cell>
          <cell r="D17" t="str">
            <v>청양우체국</v>
          </cell>
          <cell r="E17">
            <v>4428</v>
          </cell>
          <cell r="F17">
            <v>1515800</v>
          </cell>
          <cell r="G17">
            <v>225256</v>
          </cell>
          <cell r="H17">
            <v>35193430</v>
          </cell>
          <cell r="I17">
            <v>1599</v>
          </cell>
          <cell r="J17">
            <v>231283</v>
          </cell>
          <cell r="K17">
            <v>36709230</v>
          </cell>
          <cell r="L17">
            <v>3257</v>
          </cell>
          <cell r="M17">
            <v>6961840</v>
          </cell>
          <cell r="N17">
            <v>6312</v>
          </cell>
          <cell r="O17">
            <v>7252290</v>
          </cell>
          <cell r="P17">
            <v>608</v>
          </cell>
          <cell r="Q17">
            <v>10177</v>
          </cell>
          <cell r="R17">
            <v>14214130</v>
          </cell>
          <cell r="S17">
            <v>3</v>
          </cell>
          <cell r="T17">
            <v>7500</v>
          </cell>
          <cell r="U17">
            <v>658</v>
          </cell>
          <cell r="V17">
            <v>1062500</v>
          </cell>
          <cell r="W17">
            <v>0</v>
          </cell>
          <cell r="X17">
            <v>661</v>
          </cell>
          <cell r="Y17">
            <v>1070000</v>
          </cell>
          <cell r="Z17">
            <v>2125</v>
          </cell>
          <cell r="AA17">
            <v>8348150</v>
          </cell>
          <cell r="AB17">
            <v>3005</v>
          </cell>
          <cell r="AC17">
            <v>8177170</v>
          </cell>
          <cell r="AD17">
            <v>2</v>
          </cell>
          <cell r="AE17">
            <v>5132</v>
          </cell>
          <cell r="AF17">
            <v>16525320</v>
          </cell>
          <cell r="AG17">
            <v>9813</v>
          </cell>
          <cell r="AH17">
            <v>16833290</v>
          </cell>
          <cell r="AI17">
            <v>235231</v>
          </cell>
          <cell r="AJ17">
            <v>51685390</v>
          </cell>
          <cell r="AK17">
            <v>2209</v>
          </cell>
          <cell r="AL17">
            <v>247253</v>
          </cell>
          <cell r="AM17">
            <v>68518680</v>
          </cell>
          <cell r="AN17">
            <v>24</v>
          </cell>
          <cell r="AO17">
            <v>6000</v>
          </cell>
          <cell r="AP17">
            <v>0</v>
          </cell>
          <cell r="AQ17">
            <v>0</v>
          </cell>
          <cell r="AR17">
            <v>193</v>
          </cell>
          <cell r="AS17">
            <v>3</v>
          </cell>
          <cell r="AT17">
            <v>0</v>
          </cell>
          <cell r="AU17">
            <v>0</v>
          </cell>
          <cell r="AV17">
            <v>228</v>
          </cell>
          <cell r="AW17">
            <v>175</v>
          </cell>
          <cell r="AX17">
            <v>36</v>
          </cell>
          <cell r="AY17">
            <v>0</v>
          </cell>
          <cell r="AZ17">
            <v>280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9</v>
          </cell>
          <cell r="BG17">
            <v>0</v>
          </cell>
          <cell r="BH17">
            <v>0</v>
          </cell>
          <cell r="BI17">
            <v>1</v>
          </cell>
          <cell r="BJ17">
            <v>1184</v>
          </cell>
          <cell r="BK17">
            <v>4156800</v>
          </cell>
          <cell r="BL17">
            <v>2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69116</v>
          </cell>
          <cell r="BT17">
            <v>4841</v>
          </cell>
          <cell r="BU17">
            <v>0</v>
          </cell>
          <cell r="BV17">
            <v>25</v>
          </cell>
          <cell r="BW17">
            <v>0</v>
          </cell>
          <cell r="BX17">
            <v>73982</v>
          </cell>
          <cell r="BY17">
            <v>71</v>
          </cell>
          <cell r="BZ17">
            <v>41080</v>
          </cell>
          <cell r="CA17">
            <v>0</v>
          </cell>
          <cell r="CB17">
            <v>0</v>
          </cell>
          <cell r="CC17">
            <v>1</v>
          </cell>
          <cell r="CD17">
            <v>750</v>
          </cell>
          <cell r="CE17">
            <v>2</v>
          </cell>
          <cell r="CF17">
            <v>12600</v>
          </cell>
          <cell r="CG17">
            <v>0</v>
          </cell>
          <cell r="CH17">
            <v>0</v>
          </cell>
          <cell r="CI17">
            <v>74</v>
          </cell>
          <cell r="CJ17">
            <v>54430</v>
          </cell>
          <cell r="CK17">
            <v>3</v>
          </cell>
          <cell r="CL17">
            <v>10650</v>
          </cell>
          <cell r="CM17">
            <v>0</v>
          </cell>
          <cell r="CN17">
            <v>0</v>
          </cell>
          <cell r="CO17">
            <v>58</v>
          </cell>
          <cell r="CP17">
            <v>1753400</v>
          </cell>
          <cell r="CQ17">
            <v>61</v>
          </cell>
          <cell r="CR17">
            <v>1764050</v>
          </cell>
          <cell r="CS17">
            <v>13</v>
          </cell>
          <cell r="CT17">
            <v>270400</v>
          </cell>
          <cell r="CU17">
            <v>0</v>
          </cell>
          <cell r="CV17">
            <v>0</v>
          </cell>
          <cell r="CW17">
            <v>13</v>
          </cell>
          <cell r="CX17">
            <v>270400</v>
          </cell>
          <cell r="CY17">
            <v>148</v>
          </cell>
          <cell r="CZ17">
            <v>2088880</v>
          </cell>
          <cell r="DA17">
            <v>231357</v>
          </cell>
          <cell r="DB17">
            <v>36763660</v>
          </cell>
          <cell r="DC17">
            <v>10238</v>
          </cell>
          <cell r="DD17">
            <v>15978180</v>
          </cell>
          <cell r="DE17">
            <v>5806</v>
          </cell>
          <cell r="DF17">
            <v>17865720</v>
          </cell>
          <cell r="DG17">
            <v>247401</v>
          </cell>
          <cell r="DH17">
            <v>70607560</v>
          </cell>
          <cell r="DI17">
            <v>63229690</v>
          </cell>
          <cell r="DJ17">
            <v>136101</v>
          </cell>
          <cell r="DK17">
            <v>18273120</v>
          </cell>
          <cell r="DL17">
            <v>1642</v>
          </cell>
          <cell r="DM17">
            <v>4094170</v>
          </cell>
          <cell r="DN17">
            <v>865</v>
          </cell>
          <cell r="DO17">
            <v>2182300</v>
          </cell>
          <cell r="DP17">
            <v>138608</v>
          </cell>
          <cell r="DQ17">
            <v>24549590</v>
          </cell>
          <cell r="DR17">
            <v>562634</v>
          </cell>
          <cell r="DS17">
            <v>20092</v>
          </cell>
          <cell r="DT17">
            <v>3723</v>
          </cell>
          <cell r="DU17">
            <v>586449</v>
          </cell>
          <cell r="DV17">
            <v>3316</v>
          </cell>
          <cell r="DW17">
            <v>582989</v>
          </cell>
          <cell r="DX17">
            <v>101</v>
          </cell>
          <cell r="DY17">
            <v>44</v>
          </cell>
          <cell r="DZ17">
            <v>102</v>
          </cell>
          <cell r="EA17">
            <v>1932</v>
          </cell>
          <cell r="EB17">
            <v>91</v>
          </cell>
          <cell r="EC17">
            <v>2125</v>
          </cell>
          <cell r="ED17">
            <v>3073</v>
          </cell>
          <cell r="EE17">
            <v>404</v>
          </cell>
          <cell r="EF17">
            <v>8</v>
          </cell>
          <cell r="EG17">
            <v>3485</v>
          </cell>
          <cell r="EH17">
            <v>7</v>
          </cell>
          <cell r="EI17">
            <v>20</v>
          </cell>
          <cell r="EJ17">
            <v>0</v>
          </cell>
          <cell r="EK17">
            <v>27</v>
          </cell>
          <cell r="EL17">
            <v>3182</v>
          </cell>
          <cell r="EM17">
            <v>2356</v>
          </cell>
          <cell r="EN17">
            <v>99</v>
          </cell>
          <cell r="EO17">
            <v>5637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5314</v>
          </cell>
        </row>
        <row r="18">
          <cell r="A18" t="str">
            <v>0110</v>
          </cell>
          <cell r="B18" t="str">
            <v>3508005</v>
          </cell>
          <cell r="C18">
            <v>14</v>
          </cell>
          <cell r="D18" t="str">
            <v>홍성우체국</v>
          </cell>
          <cell r="E18">
            <v>12218</v>
          </cell>
          <cell r="F18">
            <v>4161940</v>
          </cell>
          <cell r="G18">
            <v>537019</v>
          </cell>
          <cell r="H18">
            <v>84621860</v>
          </cell>
          <cell r="I18">
            <v>1202</v>
          </cell>
          <cell r="J18">
            <v>550439</v>
          </cell>
          <cell r="K18">
            <v>88783800</v>
          </cell>
          <cell r="L18">
            <v>7609</v>
          </cell>
          <cell r="M18">
            <v>11651410</v>
          </cell>
          <cell r="N18">
            <v>29712</v>
          </cell>
          <cell r="O18">
            <v>42698880</v>
          </cell>
          <cell r="P18">
            <v>1102</v>
          </cell>
          <cell r="Q18">
            <v>38423</v>
          </cell>
          <cell r="R18">
            <v>54350290</v>
          </cell>
          <cell r="S18">
            <v>33</v>
          </cell>
          <cell r="T18">
            <v>83000</v>
          </cell>
          <cell r="U18">
            <v>308</v>
          </cell>
          <cell r="V18">
            <v>462000</v>
          </cell>
          <cell r="W18">
            <v>0</v>
          </cell>
          <cell r="X18">
            <v>341</v>
          </cell>
          <cell r="Y18">
            <v>545000</v>
          </cell>
          <cell r="Z18">
            <v>3665</v>
          </cell>
          <cell r="AA18">
            <v>17547380</v>
          </cell>
          <cell r="AB18">
            <v>4467</v>
          </cell>
          <cell r="AC18">
            <v>12567600</v>
          </cell>
          <cell r="AD18">
            <v>13</v>
          </cell>
          <cell r="AE18">
            <v>8145</v>
          </cell>
          <cell r="AF18">
            <v>30114980</v>
          </cell>
          <cell r="AG18">
            <v>23525</v>
          </cell>
          <cell r="AH18">
            <v>33443730</v>
          </cell>
          <cell r="AI18">
            <v>571506</v>
          </cell>
          <cell r="AJ18">
            <v>140350340</v>
          </cell>
          <cell r="AK18">
            <v>2317</v>
          </cell>
          <cell r="AL18">
            <v>597348</v>
          </cell>
          <cell r="AM18">
            <v>173794070</v>
          </cell>
          <cell r="AN18">
            <v>7726</v>
          </cell>
          <cell r="AO18">
            <v>1973800</v>
          </cell>
          <cell r="AP18">
            <v>0</v>
          </cell>
          <cell r="AQ18">
            <v>0</v>
          </cell>
          <cell r="AR18">
            <v>36</v>
          </cell>
          <cell r="AS18">
            <v>3</v>
          </cell>
          <cell r="AT18">
            <v>2</v>
          </cell>
          <cell r="AU18">
            <v>1</v>
          </cell>
          <cell r="AV18">
            <v>8639</v>
          </cell>
          <cell r="AW18">
            <v>201</v>
          </cell>
          <cell r="AX18">
            <v>51</v>
          </cell>
          <cell r="AY18">
            <v>0</v>
          </cell>
          <cell r="AZ18">
            <v>540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29</v>
          </cell>
          <cell r="BG18">
            <v>0</v>
          </cell>
          <cell r="BH18">
            <v>0</v>
          </cell>
          <cell r="BI18">
            <v>1</v>
          </cell>
          <cell r="BJ18">
            <v>2661</v>
          </cell>
          <cell r="BK18">
            <v>13488950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54625</v>
          </cell>
          <cell r="BT18">
            <v>31480</v>
          </cell>
          <cell r="BU18">
            <v>0</v>
          </cell>
          <cell r="BV18">
            <v>0</v>
          </cell>
          <cell r="BW18">
            <v>0</v>
          </cell>
          <cell r="BX18">
            <v>86105</v>
          </cell>
          <cell r="BY18">
            <v>235</v>
          </cell>
          <cell r="BZ18">
            <v>121370</v>
          </cell>
          <cell r="CA18">
            <v>47</v>
          </cell>
          <cell r="CB18">
            <v>16450</v>
          </cell>
          <cell r="CC18">
            <v>0</v>
          </cell>
          <cell r="CD18">
            <v>0</v>
          </cell>
          <cell r="CE18">
            <v>9</v>
          </cell>
          <cell r="CF18">
            <v>49200</v>
          </cell>
          <cell r="CG18">
            <v>34</v>
          </cell>
          <cell r="CH18">
            <v>13600</v>
          </cell>
          <cell r="CI18">
            <v>325</v>
          </cell>
          <cell r="CJ18">
            <v>200620</v>
          </cell>
          <cell r="CK18">
            <v>7</v>
          </cell>
          <cell r="CL18">
            <v>18300</v>
          </cell>
          <cell r="CM18">
            <v>0</v>
          </cell>
          <cell r="CN18">
            <v>0</v>
          </cell>
          <cell r="CO18">
            <v>176</v>
          </cell>
          <cell r="CP18">
            <v>6725900</v>
          </cell>
          <cell r="CQ18">
            <v>183</v>
          </cell>
          <cell r="CR18">
            <v>6744200</v>
          </cell>
          <cell r="CS18">
            <v>133</v>
          </cell>
          <cell r="CT18">
            <v>3586700</v>
          </cell>
          <cell r="CU18">
            <v>8</v>
          </cell>
          <cell r="CV18">
            <v>314500</v>
          </cell>
          <cell r="CW18">
            <v>141</v>
          </cell>
          <cell r="CX18">
            <v>3901200</v>
          </cell>
          <cell r="CY18">
            <v>649</v>
          </cell>
          <cell r="CZ18">
            <v>10846020</v>
          </cell>
          <cell r="DA18">
            <v>550764</v>
          </cell>
          <cell r="DB18">
            <v>88984420</v>
          </cell>
          <cell r="DC18">
            <v>38606</v>
          </cell>
          <cell r="DD18">
            <v>61094490</v>
          </cell>
          <cell r="DE18">
            <v>8627</v>
          </cell>
          <cell r="DF18">
            <v>34561180</v>
          </cell>
          <cell r="DG18">
            <v>597997</v>
          </cell>
          <cell r="DH18">
            <v>184640090</v>
          </cell>
          <cell r="DI18">
            <v>182372920</v>
          </cell>
          <cell r="DJ18">
            <v>200458</v>
          </cell>
          <cell r="DK18">
            <v>32461380</v>
          </cell>
          <cell r="DL18">
            <v>14161</v>
          </cell>
          <cell r="DM18">
            <v>26756560</v>
          </cell>
          <cell r="DN18">
            <v>31</v>
          </cell>
          <cell r="DO18">
            <v>91000</v>
          </cell>
          <cell r="DP18">
            <v>214650</v>
          </cell>
          <cell r="DQ18">
            <v>59308940</v>
          </cell>
          <cell r="DR18">
            <v>1377275</v>
          </cell>
          <cell r="DS18">
            <v>51027</v>
          </cell>
          <cell r="DT18">
            <v>7524</v>
          </cell>
          <cell r="DU18">
            <v>1435826</v>
          </cell>
          <cell r="DV18">
            <v>40008</v>
          </cell>
          <cell r="DW18">
            <v>1395171</v>
          </cell>
          <cell r="DX18">
            <v>326</v>
          </cell>
          <cell r="DY18">
            <v>321</v>
          </cell>
          <cell r="DZ18">
            <v>353</v>
          </cell>
          <cell r="EA18">
            <v>2253</v>
          </cell>
          <cell r="EB18">
            <v>127</v>
          </cell>
          <cell r="EC18">
            <v>2733</v>
          </cell>
          <cell r="ED18">
            <v>2839</v>
          </cell>
          <cell r="EE18">
            <v>951</v>
          </cell>
          <cell r="EF18">
            <v>63</v>
          </cell>
          <cell r="EG18">
            <v>3853</v>
          </cell>
          <cell r="EH18">
            <v>135</v>
          </cell>
          <cell r="EI18">
            <v>95</v>
          </cell>
          <cell r="EJ18">
            <v>0</v>
          </cell>
          <cell r="EK18">
            <v>230</v>
          </cell>
          <cell r="EL18">
            <v>3327</v>
          </cell>
          <cell r="EM18">
            <v>3299</v>
          </cell>
          <cell r="EN18">
            <v>190</v>
          </cell>
          <cell r="EO18">
            <v>6816</v>
          </cell>
          <cell r="EP18">
            <v>3267150</v>
          </cell>
          <cell r="EQ18">
            <v>126482</v>
          </cell>
          <cell r="ER18">
            <v>19922</v>
          </cell>
          <cell r="ES18">
            <v>3413554</v>
          </cell>
          <cell r="ET18">
            <v>27145</v>
          </cell>
        </row>
        <row r="19">
          <cell r="A19" t="str">
            <v>0110</v>
          </cell>
          <cell r="B19" t="str">
            <v>3550105</v>
          </cell>
          <cell r="C19">
            <v>22</v>
          </cell>
          <cell r="D19" t="str">
            <v>보령우체국</v>
          </cell>
          <cell r="E19">
            <v>10869</v>
          </cell>
          <cell r="F19">
            <v>3696230</v>
          </cell>
          <cell r="G19">
            <v>325695</v>
          </cell>
          <cell r="H19">
            <v>53545340</v>
          </cell>
          <cell r="I19">
            <v>4923</v>
          </cell>
          <cell r="J19">
            <v>341487</v>
          </cell>
          <cell r="K19">
            <v>57241570</v>
          </cell>
          <cell r="L19">
            <v>8945</v>
          </cell>
          <cell r="M19">
            <v>13646710</v>
          </cell>
          <cell r="N19">
            <v>23536</v>
          </cell>
          <cell r="O19">
            <v>28398310</v>
          </cell>
          <cell r="P19">
            <v>1504</v>
          </cell>
          <cell r="Q19">
            <v>33985</v>
          </cell>
          <cell r="R19">
            <v>42045020</v>
          </cell>
          <cell r="S19">
            <v>0</v>
          </cell>
          <cell r="T19">
            <v>0</v>
          </cell>
          <cell r="U19">
            <v>551</v>
          </cell>
          <cell r="V19">
            <v>827000</v>
          </cell>
          <cell r="W19">
            <v>0</v>
          </cell>
          <cell r="X19">
            <v>551</v>
          </cell>
          <cell r="Y19">
            <v>827000</v>
          </cell>
          <cell r="Z19">
            <v>1977</v>
          </cell>
          <cell r="AA19">
            <v>7889300</v>
          </cell>
          <cell r="AB19">
            <v>27826</v>
          </cell>
          <cell r="AC19">
            <v>73260040</v>
          </cell>
          <cell r="AD19">
            <v>139</v>
          </cell>
          <cell r="AE19">
            <v>29942</v>
          </cell>
          <cell r="AF19">
            <v>81149340</v>
          </cell>
          <cell r="AG19">
            <v>21791</v>
          </cell>
          <cell r="AH19">
            <v>25232240</v>
          </cell>
          <cell r="AI19">
            <v>377608</v>
          </cell>
          <cell r="AJ19">
            <v>156030690</v>
          </cell>
          <cell r="AK19">
            <v>6566</v>
          </cell>
          <cell r="AL19">
            <v>405965</v>
          </cell>
          <cell r="AM19">
            <v>181262930</v>
          </cell>
          <cell r="AN19">
            <v>259</v>
          </cell>
          <cell r="AO19">
            <v>65890</v>
          </cell>
          <cell r="AP19">
            <v>320</v>
          </cell>
          <cell r="AQ19">
            <v>27960</v>
          </cell>
          <cell r="AR19">
            <v>134</v>
          </cell>
          <cell r="AS19">
            <v>14</v>
          </cell>
          <cell r="AT19">
            <v>3</v>
          </cell>
          <cell r="AU19">
            <v>0</v>
          </cell>
          <cell r="AV19">
            <v>0</v>
          </cell>
          <cell r="AW19">
            <v>265</v>
          </cell>
          <cell r="AX19">
            <v>74</v>
          </cell>
          <cell r="AY19">
            <v>0</v>
          </cell>
          <cell r="AZ19">
            <v>412</v>
          </cell>
          <cell r="BA19">
            <v>0</v>
          </cell>
          <cell r="BB19">
            <v>0</v>
          </cell>
          <cell r="BC19">
            <v>65</v>
          </cell>
          <cell r="BD19">
            <v>65000</v>
          </cell>
          <cell r="BE19">
            <v>0</v>
          </cell>
          <cell r="BF19">
            <v>16</v>
          </cell>
          <cell r="BG19">
            <v>0</v>
          </cell>
          <cell r="BH19">
            <v>0</v>
          </cell>
          <cell r="BI19">
            <v>0</v>
          </cell>
          <cell r="BJ19">
            <v>5969</v>
          </cell>
          <cell r="BK19">
            <v>18614500</v>
          </cell>
          <cell r="BL19">
            <v>15</v>
          </cell>
          <cell r="BM19">
            <v>0</v>
          </cell>
          <cell r="BN19">
            <v>0</v>
          </cell>
          <cell r="BO19">
            <v>4</v>
          </cell>
          <cell r="BP19">
            <v>4000</v>
          </cell>
          <cell r="BQ19">
            <v>0</v>
          </cell>
          <cell r="BR19">
            <v>0</v>
          </cell>
          <cell r="BS19">
            <v>69441</v>
          </cell>
          <cell r="BT19">
            <v>25997</v>
          </cell>
          <cell r="BU19">
            <v>0</v>
          </cell>
          <cell r="BV19">
            <v>285</v>
          </cell>
          <cell r="BW19">
            <v>0</v>
          </cell>
          <cell r="BX19">
            <v>95723</v>
          </cell>
          <cell r="BY19">
            <v>249</v>
          </cell>
          <cell r="BZ19">
            <v>242920</v>
          </cell>
          <cell r="CA19">
            <v>39</v>
          </cell>
          <cell r="CB19">
            <v>13650</v>
          </cell>
          <cell r="CC19">
            <v>436</v>
          </cell>
          <cell r="CD19">
            <v>488800</v>
          </cell>
          <cell r="CE19">
            <v>0</v>
          </cell>
          <cell r="CF19">
            <v>0</v>
          </cell>
          <cell r="CG19">
            <v>1</v>
          </cell>
          <cell r="CH19">
            <v>400</v>
          </cell>
          <cell r="CI19">
            <v>725</v>
          </cell>
          <cell r="CJ19">
            <v>745770</v>
          </cell>
          <cell r="CK19">
            <v>60</v>
          </cell>
          <cell r="CL19">
            <v>506100</v>
          </cell>
          <cell r="CM19">
            <v>0</v>
          </cell>
          <cell r="CN19">
            <v>0</v>
          </cell>
          <cell r="CO19">
            <v>137</v>
          </cell>
          <cell r="CP19">
            <v>6161200</v>
          </cell>
          <cell r="CQ19">
            <v>197</v>
          </cell>
          <cell r="CR19">
            <v>6667300</v>
          </cell>
          <cell r="CS19">
            <v>210</v>
          </cell>
          <cell r="CT19">
            <v>6307800</v>
          </cell>
          <cell r="CU19">
            <v>0</v>
          </cell>
          <cell r="CV19">
            <v>0</v>
          </cell>
          <cell r="CW19">
            <v>210</v>
          </cell>
          <cell r="CX19">
            <v>6307800</v>
          </cell>
          <cell r="CY19">
            <v>1132</v>
          </cell>
          <cell r="CZ19">
            <v>13720870</v>
          </cell>
          <cell r="DA19">
            <v>342212</v>
          </cell>
          <cell r="DB19">
            <v>57987340</v>
          </cell>
          <cell r="DC19">
            <v>34182</v>
          </cell>
          <cell r="DD19">
            <v>48712320</v>
          </cell>
          <cell r="DE19">
            <v>30703</v>
          </cell>
          <cell r="DF19">
            <v>88284140</v>
          </cell>
          <cell r="DG19">
            <v>407097</v>
          </cell>
          <cell r="DH19">
            <v>194983800</v>
          </cell>
          <cell r="DI19">
            <v>185152490</v>
          </cell>
          <cell r="DJ19">
            <v>203382</v>
          </cell>
          <cell r="DK19">
            <v>32782140</v>
          </cell>
          <cell r="DL19">
            <v>10455</v>
          </cell>
          <cell r="DM19">
            <v>13171170</v>
          </cell>
          <cell r="DN19">
            <v>2244</v>
          </cell>
          <cell r="DO19">
            <v>7380000</v>
          </cell>
          <cell r="DP19">
            <v>216081</v>
          </cell>
          <cell r="DQ19">
            <v>53333310</v>
          </cell>
          <cell r="DR19">
            <v>935080</v>
          </cell>
          <cell r="DS19">
            <v>48979</v>
          </cell>
          <cell r="DT19">
            <v>6725</v>
          </cell>
          <cell r="DU19">
            <v>990784</v>
          </cell>
          <cell r="DV19">
            <v>3887</v>
          </cell>
          <cell r="DW19">
            <v>501768</v>
          </cell>
          <cell r="DX19">
            <v>301</v>
          </cell>
          <cell r="DY19">
            <v>1299</v>
          </cell>
          <cell r="DZ19">
            <v>1857</v>
          </cell>
          <cell r="EA19">
            <v>7144</v>
          </cell>
          <cell r="EB19">
            <v>502</v>
          </cell>
          <cell r="EC19">
            <v>9503</v>
          </cell>
          <cell r="ED19">
            <v>14535</v>
          </cell>
          <cell r="EE19">
            <v>2015</v>
          </cell>
          <cell r="EF19">
            <v>77</v>
          </cell>
          <cell r="EG19">
            <v>16627</v>
          </cell>
          <cell r="EH19">
            <v>2</v>
          </cell>
          <cell r="EI19">
            <v>9</v>
          </cell>
          <cell r="EJ19">
            <v>0</v>
          </cell>
          <cell r="EK19">
            <v>11</v>
          </cell>
          <cell r="EL19">
            <v>16394</v>
          </cell>
          <cell r="EM19">
            <v>9168</v>
          </cell>
          <cell r="EN19">
            <v>579</v>
          </cell>
          <cell r="EO19">
            <v>26141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6793</v>
          </cell>
        </row>
        <row r="20">
          <cell r="A20" t="str">
            <v>0110</v>
          </cell>
          <cell r="B20" t="str">
            <v>3560105</v>
          </cell>
          <cell r="C20">
            <v>23</v>
          </cell>
          <cell r="D20" t="str">
            <v>서산우체국</v>
          </cell>
          <cell r="E20">
            <v>11693</v>
          </cell>
          <cell r="F20">
            <v>4169710</v>
          </cell>
          <cell r="G20">
            <v>701073</v>
          </cell>
          <cell r="H20">
            <v>118672600</v>
          </cell>
          <cell r="I20">
            <v>818</v>
          </cell>
          <cell r="J20">
            <v>713584</v>
          </cell>
          <cell r="K20">
            <v>122842310</v>
          </cell>
          <cell r="L20">
            <v>11492</v>
          </cell>
          <cell r="M20">
            <v>18677180</v>
          </cell>
          <cell r="N20">
            <v>32876</v>
          </cell>
          <cell r="O20">
            <v>38916230</v>
          </cell>
          <cell r="P20">
            <v>1023</v>
          </cell>
          <cell r="Q20">
            <v>45391</v>
          </cell>
          <cell r="R20">
            <v>57593410</v>
          </cell>
          <cell r="S20">
            <v>161</v>
          </cell>
          <cell r="T20">
            <v>402500</v>
          </cell>
          <cell r="U20">
            <v>2058</v>
          </cell>
          <cell r="V20">
            <v>3041600</v>
          </cell>
          <cell r="W20">
            <v>0</v>
          </cell>
          <cell r="X20">
            <v>2219</v>
          </cell>
          <cell r="Y20">
            <v>3444100</v>
          </cell>
          <cell r="Z20">
            <v>4204</v>
          </cell>
          <cell r="AA20">
            <v>19172630</v>
          </cell>
          <cell r="AB20">
            <v>2422</v>
          </cell>
          <cell r="AC20">
            <v>7845000</v>
          </cell>
          <cell r="AD20">
            <v>1</v>
          </cell>
          <cell r="AE20">
            <v>6627</v>
          </cell>
          <cell r="AF20">
            <v>27017630</v>
          </cell>
          <cell r="AG20">
            <v>27550</v>
          </cell>
          <cell r="AH20">
            <v>42422020</v>
          </cell>
          <cell r="AI20">
            <v>738429</v>
          </cell>
          <cell r="AJ20">
            <v>168475430</v>
          </cell>
          <cell r="AK20">
            <v>1842</v>
          </cell>
          <cell r="AL20">
            <v>767821</v>
          </cell>
          <cell r="AM20">
            <v>210897450</v>
          </cell>
          <cell r="AN20">
            <v>4290</v>
          </cell>
          <cell r="AO20">
            <v>1131830</v>
          </cell>
          <cell r="AP20">
            <v>744</v>
          </cell>
          <cell r="AQ20">
            <v>63330</v>
          </cell>
          <cell r="AR20">
            <v>726</v>
          </cell>
          <cell r="AS20">
            <v>7</v>
          </cell>
          <cell r="AT20">
            <v>3</v>
          </cell>
          <cell r="AU20">
            <v>2</v>
          </cell>
          <cell r="AV20">
            <v>9475</v>
          </cell>
          <cell r="AW20">
            <v>299</v>
          </cell>
          <cell r="AX20">
            <v>125</v>
          </cell>
          <cell r="AY20">
            <v>0</v>
          </cell>
          <cell r="AZ20">
            <v>1032</v>
          </cell>
          <cell r="BA20">
            <v>0</v>
          </cell>
          <cell r="BB20">
            <v>0</v>
          </cell>
          <cell r="BC20">
            <v>25</v>
          </cell>
          <cell r="BD20">
            <v>25000</v>
          </cell>
          <cell r="BE20">
            <v>0</v>
          </cell>
          <cell r="BF20">
            <v>44</v>
          </cell>
          <cell r="BG20">
            <v>0</v>
          </cell>
          <cell r="BH20">
            <v>0</v>
          </cell>
          <cell r="BI20">
            <v>2</v>
          </cell>
          <cell r="BJ20">
            <v>2823</v>
          </cell>
          <cell r="BK20">
            <v>12727800</v>
          </cell>
          <cell r="BL20">
            <v>1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76446</v>
          </cell>
          <cell r="BT20">
            <v>18577</v>
          </cell>
          <cell r="BU20">
            <v>0</v>
          </cell>
          <cell r="BV20">
            <v>0</v>
          </cell>
          <cell r="BW20">
            <v>0</v>
          </cell>
          <cell r="BX20">
            <v>95023</v>
          </cell>
          <cell r="BY20">
            <v>585</v>
          </cell>
          <cell r="BZ20">
            <v>296150</v>
          </cell>
          <cell r="CA20">
            <v>33</v>
          </cell>
          <cell r="CB20">
            <v>11550</v>
          </cell>
          <cell r="CC20">
            <v>16</v>
          </cell>
          <cell r="CD20">
            <v>75000</v>
          </cell>
          <cell r="CE20">
            <v>0</v>
          </cell>
          <cell r="CF20">
            <v>0</v>
          </cell>
          <cell r="CG20">
            <v>2</v>
          </cell>
          <cell r="CH20">
            <v>800</v>
          </cell>
          <cell r="CI20">
            <v>636</v>
          </cell>
          <cell r="CJ20">
            <v>383500</v>
          </cell>
          <cell r="CK20">
            <v>31</v>
          </cell>
          <cell r="CL20">
            <v>113680</v>
          </cell>
          <cell r="CM20">
            <v>0</v>
          </cell>
          <cell r="CN20">
            <v>0</v>
          </cell>
          <cell r="CO20">
            <v>198</v>
          </cell>
          <cell r="CP20">
            <v>5880000</v>
          </cell>
          <cell r="CQ20">
            <v>229</v>
          </cell>
          <cell r="CR20">
            <v>5993680</v>
          </cell>
          <cell r="CS20">
            <v>86</v>
          </cell>
          <cell r="CT20">
            <v>2973700</v>
          </cell>
          <cell r="CU20">
            <v>1</v>
          </cell>
          <cell r="CV20">
            <v>39900</v>
          </cell>
          <cell r="CW20">
            <v>87</v>
          </cell>
          <cell r="CX20">
            <v>3013600</v>
          </cell>
          <cell r="CY20">
            <v>952</v>
          </cell>
          <cell r="CZ20">
            <v>9390780</v>
          </cell>
          <cell r="DA20">
            <v>714220</v>
          </cell>
          <cell r="DB20">
            <v>123225810</v>
          </cell>
          <cell r="DC20">
            <v>45620</v>
          </cell>
          <cell r="DD20">
            <v>63587090</v>
          </cell>
          <cell r="DE20">
            <v>8933</v>
          </cell>
          <cell r="DF20">
            <v>33475330</v>
          </cell>
          <cell r="DG20">
            <v>768773</v>
          </cell>
          <cell r="DH20">
            <v>220288230</v>
          </cell>
          <cell r="DI20">
            <v>199256230</v>
          </cell>
          <cell r="DJ20">
            <v>311576</v>
          </cell>
          <cell r="DK20">
            <v>54225420</v>
          </cell>
          <cell r="DL20">
            <v>19751</v>
          </cell>
          <cell r="DM20">
            <v>27375100</v>
          </cell>
          <cell r="DN20">
            <v>1260</v>
          </cell>
          <cell r="DO20">
            <v>1951500</v>
          </cell>
          <cell r="DP20">
            <v>332587</v>
          </cell>
          <cell r="DQ20">
            <v>83552020</v>
          </cell>
          <cell r="DR20">
            <v>1637667</v>
          </cell>
          <cell r="DS20">
            <v>71406</v>
          </cell>
          <cell r="DT20">
            <v>10856</v>
          </cell>
          <cell r="DU20">
            <v>1719929</v>
          </cell>
          <cell r="DV20">
            <v>37311</v>
          </cell>
          <cell r="DW20">
            <v>1020651</v>
          </cell>
          <cell r="DX20">
            <v>760</v>
          </cell>
          <cell r="DY20">
            <v>352</v>
          </cell>
          <cell r="DZ20">
            <v>5852</v>
          </cell>
          <cell r="EA20">
            <v>12098</v>
          </cell>
          <cell r="EB20">
            <v>644</v>
          </cell>
          <cell r="EC20">
            <v>18594</v>
          </cell>
          <cell r="ED20">
            <v>19215</v>
          </cell>
          <cell r="EE20">
            <v>4418</v>
          </cell>
          <cell r="EF20">
            <v>229</v>
          </cell>
          <cell r="EG20">
            <v>23862</v>
          </cell>
          <cell r="EH20">
            <v>107</v>
          </cell>
          <cell r="EI20">
            <v>179</v>
          </cell>
          <cell r="EJ20">
            <v>0</v>
          </cell>
          <cell r="EK20">
            <v>286</v>
          </cell>
          <cell r="EL20">
            <v>25174</v>
          </cell>
          <cell r="EM20">
            <v>16695</v>
          </cell>
          <cell r="EN20">
            <v>873</v>
          </cell>
          <cell r="EO20">
            <v>42742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8473</v>
          </cell>
        </row>
        <row r="21">
          <cell r="A21" t="str">
            <v>0110</v>
          </cell>
          <cell r="B21" t="str">
            <v>3579005</v>
          </cell>
          <cell r="C21">
            <v>24</v>
          </cell>
          <cell r="D21" t="str">
            <v>태안우체국</v>
          </cell>
          <cell r="E21">
            <v>1899</v>
          </cell>
          <cell r="F21">
            <v>645660</v>
          </cell>
          <cell r="G21">
            <v>305524</v>
          </cell>
          <cell r="H21">
            <v>48674000</v>
          </cell>
          <cell r="I21">
            <v>111676</v>
          </cell>
          <cell r="J21">
            <v>419099</v>
          </cell>
          <cell r="K21">
            <v>49319660</v>
          </cell>
          <cell r="L21">
            <v>4043</v>
          </cell>
          <cell r="M21">
            <v>7193270</v>
          </cell>
          <cell r="N21">
            <v>13236</v>
          </cell>
          <cell r="O21">
            <v>19492320</v>
          </cell>
          <cell r="P21">
            <v>762</v>
          </cell>
          <cell r="Q21">
            <v>18041</v>
          </cell>
          <cell r="R21">
            <v>26685590</v>
          </cell>
          <cell r="S21">
            <v>0</v>
          </cell>
          <cell r="T21">
            <v>0</v>
          </cell>
          <cell r="U21">
            <v>4394</v>
          </cell>
          <cell r="V21">
            <v>6591000</v>
          </cell>
          <cell r="W21">
            <v>354</v>
          </cell>
          <cell r="X21">
            <v>4748</v>
          </cell>
          <cell r="Y21">
            <v>6591000</v>
          </cell>
          <cell r="Z21">
            <v>3893</v>
          </cell>
          <cell r="AA21">
            <v>17732400</v>
          </cell>
          <cell r="AB21">
            <v>4124</v>
          </cell>
          <cell r="AC21">
            <v>11213500</v>
          </cell>
          <cell r="AD21">
            <v>5</v>
          </cell>
          <cell r="AE21">
            <v>8022</v>
          </cell>
          <cell r="AF21">
            <v>28945900</v>
          </cell>
          <cell r="AG21">
            <v>9835</v>
          </cell>
          <cell r="AH21">
            <v>25571330</v>
          </cell>
          <cell r="AI21">
            <v>327278</v>
          </cell>
          <cell r="AJ21">
            <v>85970820</v>
          </cell>
          <cell r="AK21">
            <v>112797</v>
          </cell>
          <cell r="AL21">
            <v>449910</v>
          </cell>
          <cell r="AM21">
            <v>111542150</v>
          </cell>
          <cell r="AN21">
            <v>5621</v>
          </cell>
          <cell r="AO21">
            <v>1483490</v>
          </cell>
          <cell r="AP21">
            <v>72</v>
          </cell>
          <cell r="AQ21">
            <v>6120</v>
          </cell>
          <cell r="AR21">
            <v>43</v>
          </cell>
          <cell r="AS21">
            <v>7</v>
          </cell>
          <cell r="AT21">
            <v>2</v>
          </cell>
          <cell r="AU21">
            <v>0</v>
          </cell>
          <cell r="AV21">
            <v>1090</v>
          </cell>
          <cell r="AW21">
            <v>202</v>
          </cell>
          <cell r="AX21">
            <v>104</v>
          </cell>
          <cell r="AY21">
            <v>0</v>
          </cell>
          <cell r="AZ21">
            <v>530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20</v>
          </cell>
          <cell r="BG21">
            <v>0</v>
          </cell>
          <cell r="BH21">
            <v>0</v>
          </cell>
          <cell r="BI21">
            <v>0</v>
          </cell>
          <cell r="BJ21">
            <v>3083</v>
          </cell>
          <cell r="BK21">
            <v>14897300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34261</v>
          </cell>
          <cell r="BT21">
            <v>15114</v>
          </cell>
          <cell r="BU21">
            <v>0</v>
          </cell>
          <cell r="BV21">
            <v>21</v>
          </cell>
          <cell r="BW21">
            <v>0</v>
          </cell>
          <cell r="BX21">
            <v>49396</v>
          </cell>
          <cell r="BY21">
            <v>3</v>
          </cell>
          <cell r="BZ21">
            <v>1740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3</v>
          </cell>
          <cell r="CJ21">
            <v>1740</v>
          </cell>
          <cell r="CK21">
            <v>4</v>
          </cell>
          <cell r="CL21">
            <v>8720</v>
          </cell>
          <cell r="CM21">
            <v>0</v>
          </cell>
          <cell r="CN21">
            <v>0</v>
          </cell>
          <cell r="CO21">
            <v>55</v>
          </cell>
          <cell r="CP21">
            <v>2393000</v>
          </cell>
          <cell r="CQ21">
            <v>59</v>
          </cell>
          <cell r="CR21">
            <v>2401720</v>
          </cell>
          <cell r="CS21">
            <v>64</v>
          </cell>
          <cell r="CT21">
            <v>1675300</v>
          </cell>
          <cell r="CU21">
            <v>8</v>
          </cell>
          <cell r="CV21">
            <v>359300</v>
          </cell>
          <cell r="CW21">
            <v>72</v>
          </cell>
          <cell r="CX21">
            <v>2034600</v>
          </cell>
          <cell r="CY21">
            <v>134</v>
          </cell>
          <cell r="CZ21">
            <v>4438060</v>
          </cell>
          <cell r="DA21">
            <v>419102</v>
          </cell>
          <cell r="DB21">
            <v>49321400</v>
          </cell>
          <cell r="DC21">
            <v>18100</v>
          </cell>
          <cell r="DD21">
            <v>29087310</v>
          </cell>
          <cell r="DE21">
            <v>12842</v>
          </cell>
          <cell r="DF21">
            <v>37571500</v>
          </cell>
          <cell r="DG21">
            <v>450044</v>
          </cell>
          <cell r="DH21">
            <v>115980210</v>
          </cell>
          <cell r="DI21">
            <v>89215550</v>
          </cell>
          <cell r="DJ21">
            <v>139056</v>
          </cell>
          <cell r="DK21">
            <v>22899270</v>
          </cell>
          <cell r="DL21">
            <v>7912</v>
          </cell>
          <cell r="DM21">
            <v>14932790</v>
          </cell>
          <cell r="DN21">
            <v>307</v>
          </cell>
          <cell r="DO21">
            <v>1688500</v>
          </cell>
          <cell r="DP21">
            <v>147275</v>
          </cell>
          <cell r="DQ21">
            <v>39520560</v>
          </cell>
          <cell r="DR21">
            <v>948613</v>
          </cell>
          <cell r="DS21">
            <v>35522</v>
          </cell>
          <cell r="DT21">
            <v>6918</v>
          </cell>
          <cell r="DU21">
            <v>991053</v>
          </cell>
          <cell r="DV21">
            <v>3330</v>
          </cell>
          <cell r="DW21">
            <v>852098</v>
          </cell>
          <cell r="DX21">
            <v>2044</v>
          </cell>
          <cell r="DY21">
            <v>184</v>
          </cell>
          <cell r="DZ21">
            <v>1864</v>
          </cell>
          <cell r="EA21">
            <v>2012</v>
          </cell>
          <cell r="EB21">
            <v>85</v>
          </cell>
          <cell r="EC21">
            <v>3961</v>
          </cell>
          <cell r="ED21">
            <v>2026</v>
          </cell>
          <cell r="EE21">
            <v>587</v>
          </cell>
          <cell r="EF21">
            <v>15</v>
          </cell>
          <cell r="EG21">
            <v>2628</v>
          </cell>
          <cell r="EH21">
            <v>0</v>
          </cell>
          <cell r="EI21">
            <v>15</v>
          </cell>
          <cell r="EJ21">
            <v>0</v>
          </cell>
          <cell r="EK21">
            <v>15</v>
          </cell>
          <cell r="EL21">
            <v>3890</v>
          </cell>
          <cell r="EM21">
            <v>2614</v>
          </cell>
          <cell r="EN21">
            <v>100</v>
          </cell>
          <cell r="EO21">
            <v>6604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8265</v>
          </cell>
        </row>
        <row r="22">
          <cell r="A22" t="str">
            <v>0110</v>
          </cell>
          <cell r="B22" t="str">
            <v>3600114</v>
          </cell>
          <cell r="C22">
            <v>8</v>
          </cell>
          <cell r="D22" t="str">
            <v>청주우체국</v>
          </cell>
          <cell r="E22">
            <v>32760</v>
          </cell>
          <cell r="F22">
            <v>13452500</v>
          </cell>
          <cell r="G22">
            <v>3004089</v>
          </cell>
          <cell r="H22">
            <v>517003770</v>
          </cell>
          <cell r="I22">
            <v>6247</v>
          </cell>
          <cell r="J22">
            <v>3043096</v>
          </cell>
          <cell r="K22">
            <v>530456270</v>
          </cell>
          <cell r="L22">
            <v>75522</v>
          </cell>
          <cell r="M22">
            <v>124430220</v>
          </cell>
          <cell r="N22">
            <v>148445</v>
          </cell>
          <cell r="O22">
            <v>242077600</v>
          </cell>
          <cell r="P22">
            <v>7498</v>
          </cell>
          <cell r="Q22">
            <v>231465</v>
          </cell>
          <cell r="R22">
            <v>366507820</v>
          </cell>
          <cell r="S22">
            <v>25</v>
          </cell>
          <cell r="T22">
            <v>74500</v>
          </cell>
          <cell r="U22">
            <v>9614</v>
          </cell>
          <cell r="V22">
            <v>14584430</v>
          </cell>
          <cell r="W22">
            <v>0</v>
          </cell>
          <cell r="X22">
            <v>9639</v>
          </cell>
          <cell r="Y22">
            <v>14658930</v>
          </cell>
          <cell r="Z22">
            <v>11801</v>
          </cell>
          <cell r="AA22">
            <v>50474240</v>
          </cell>
          <cell r="AB22">
            <v>9209</v>
          </cell>
          <cell r="AC22">
            <v>24818690</v>
          </cell>
          <cell r="AD22">
            <v>142</v>
          </cell>
          <cell r="AE22">
            <v>21152</v>
          </cell>
          <cell r="AF22">
            <v>75292930</v>
          </cell>
          <cell r="AG22">
            <v>120108</v>
          </cell>
          <cell r="AH22">
            <v>188431460</v>
          </cell>
          <cell r="AI22">
            <v>3171357</v>
          </cell>
          <cell r="AJ22">
            <v>798484490</v>
          </cell>
          <cell r="AK22">
            <v>13887</v>
          </cell>
          <cell r="AL22">
            <v>3305352</v>
          </cell>
          <cell r="AM22">
            <v>986915950</v>
          </cell>
          <cell r="AN22">
            <v>35381</v>
          </cell>
          <cell r="AO22">
            <v>9903340</v>
          </cell>
          <cell r="AP22">
            <v>291</v>
          </cell>
          <cell r="AQ22">
            <v>24420</v>
          </cell>
          <cell r="AR22">
            <v>666</v>
          </cell>
          <cell r="AS22">
            <v>23</v>
          </cell>
          <cell r="AT22">
            <v>39</v>
          </cell>
          <cell r="AU22">
            <v>0</v>
          </cell>
          <cell r="AV22">
            <v>20559</v>
          </cell>
          <cell r="AW22">
            <v>2946</v>
          </cell>
          <cell r="AX22">
            <v>570</v>
          </cell>
          <cell r="AY22">
            <v>0</v>
          </cell>
          <cell r="AZ22">
            <v>4396</v>
          </cell>
          <cell r="BA22">
            <v>0</v>
          </cell>
          <cell r="BB22">
            <v>0</v>
          </cell>
          <cell r="BC22">
            <v>3119</v>
          </cell>
          <cell r="BD22">
            <v>3119000</v>
          </cell>
          <cell r="BE22">
            <v>0</v>
          </cell>
          <cell r="BF22">
            <v>383</v>
          </cell>
          <cell r="BG22">
            <v>0</v>
          </cell>
          <cell r="BH22">
            <v>0</v>
          </cell>
          <cell r="BI22">
            <v>23</v>
          </cell>
          <cell r="BJ22">
            <v>4818</v>
          </cell>
          <cell r="BK22">
            <v>17753700</v>
          </cell>
          <cell r="BL22">
            <v>2</v>
          </cell>
          <cell r="BM22">
            <v>0</v>
          </cell>
          <cell r="BN22">
            <v>1</v>
          </cell>
          <cell r="BO22">
            <v>283</v>
          </cell>
          <cell r="BP22">
            <v>283000</v>
          </cell>
          <cell r="BQ22">
            <v>0</v>
          </cell>
          <cell r="BR22">
            <v>5</v>
          </cell>
          <cell r="BS22">
            <v>128742</v>
          </cell>
          <cell r="BT22">
            <v>101691</v>
          </cell>
          <cell r="BU22">
            <v>0</v>
          </cell>
          <cell r="BV22">
            <v>8200</v>
          </cell>
          <cell r="BW22">
            <v>0</v>
          </cell>
          <cell r="BX22">
            <v>238633</v>
          </cell>
          <cell r="BY22">
            <v>3416</v>
          </cell>
          <cell r="BZ22">
            <v>3152730</v>
          </cell>
          <cell r="CA22">
            <v>481</v>
          </cell>
          <cell r="CB22">
            <v>168350</v>
          </cell>
          <cell r="CC22">
            <v>774</v>
          </cell>
          <cell r="CD22">
            <v>1362000</v>
          </cell>
          <cell r="CE22">
            <v>440</v>
          </cell>
          <cell r="CF22">
            <v>657880</v>
          </cell>
          <cell r="CG22">
            <v>20</v>
          </cell>
          <cell r="CH22">
            <v>8000</v>
          </cell>
          <cell r="CI22">
            <v>5131</v>
          </cell>
          <cell r="CJ22">
            <v>5348960</v>
          </cell>
          <cell r="CK22">
            <v>115</v>
          </cell>
          <cell r="CL22">
            <v>335170</v>
          </cell>
          <cell r="CM22">
            <v>0</v>
          </cell>
          <cell r="CN22">
            <v>0</v>
          </cell>
          <cell r="CO22">
            <v>1386</v>
          </cell>
          <cell r="CP22">
            <v>54600580</v>
          </cell>
          <cell r="CQ22">
            <v>1501</v>
          </cell>
          <cell r="CR22">
            <v>54935750</v>
          </cell>
          <cell r="CS22">
            <v>553</v>
          </cell>
          <cell r="CT22">
            <v>15055200</v>
          </cell>
          <cell r="CU22">
            <v>174</v>
          </cell>
          <cell r="CV22">
            <v>5901600</v>
          </cell>
          <cell r="CW22">
            <v>727</v>
          </cell>
          <cell r="CX22">
            <v>20956800</v>
          </cell>
          <cell r="CY22">
            <v>7359</v>
          </cell>
          <cell r="CZ22">
            <v>81241510</v>
          </cell>
          <cell r="DA22">
            <v>3048227</v>
          </cell>
          <cell r="DB22">
            <v>535805230</v>
          </cell>
          <cell r="DC22">
            <v>232966</v>
          </cell>
          <cell r="DD22">
            <v>421443570</v>
          </cell>
          <cell r="DE22">
            <v>31518</v>
          </cell>
          <cell r="DF22">
            <v>110908660</v>
          </cell>
          <cell r="DG22">
            <v>3312711</v>
          </cell>
          <cell r="DH22">
            <v>1068157460</v>
          </cell>
          <cell r="DI22">
            <v>868157460</v>
          </cell>
          <cell r="DJ22">
            <v>1076464</v>
          </cell>
          <cell r="DK22">
            <v>201850310</v>
          </cell>
          <cell r="DL22">
            <v>82600</v>
          </cell>
          <cell r="DM22">
            <v>166721370</v>
          </cell>
          <cell r="DN22">
            <v>1568</v>
          </cell>
          <cell r="DO22">
            <v>3241500</v>
          </cell>
          <cell r="DP22">
            <v>1160632</v>
          </cell>
          <cell r="DQ22">
            <v>371813180</v>
          </cell>
          <cell r="DR22">
            <v>7290909</v>
          </cell>
          <cell r="DS22">
            <v>304089</v>
          </cell>
          <cell r="DT22">
            <v>42942</v>
          </cell>
          <cell r="DU22">
            <v>7637940</v>
          </cell>
          <cell r="DV22">
            <v>159538</v>
          </cell>
          <cell r="DW22">
            <v>1073479</v>
          </cell>
          <cell r="DX22">
            <v>22427</v>
          </cell>
          <cell r="DY22">
            <v>8233</v>
          </cell>
          <cell r="DZ22">
            <v>0</v>
          </cell>
          <cell r="EA22">
            <v>1</v>
          </cell>
          <cell r="EB22">
            <v>2579</v>
          </cell>
          <cell r="EC22">
            <v>2580</v>
          </cell>
          <cell r="ED22">
            <v>34661</v>
          </cell>
          <cell r="EE22">
            <v>6</v>
          </cell>
          <cell r="EF22">
            <v>695</v>
          </cell>
          <cell r="EG22">
            <v>35362</v>
          </cell>
          <cell r="EH22">
            <v>761</v>
          </cell>
          <cell r="EI22">
            <v>0</v>
          </cell>
          <cell r="EJ22">
            <v>0</v>
          </cell>
          <cell r="EK22">
            <v>761</v>
          </cell>
          <cell r="EL22">
            <v>35422</v>
          </cell>
          <cell r="EM22">
            <v>7</v>
          </cell>
          <cell r="EN22">
            <v>3274</v>
          </cell>
          <cell r="EO22">
            <v>38703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48324</v>
          </cell>
        </row>
        <row r="23">
          <cell r="A23" t="str">
            <v>0110</v>
          </cell>
          <cell r="B23" t="str">
            <v>3611503</v>
          </cell>
          <cell r="C23">
            <v>11</v>
          </cell>
          <cell r="D23" t="str">
            <v>청주집중</v>
          </cell>
          <cell r="E23">
            <v>3137</v>
          </cell>
          <cell r="F23">
            <v>1074660</v>
          </cell>
          <cell r="G23">
            <v>1050985</v>
          </cell>
          <cell r="H23">
            <v>168298590</v>
          </cell>
          <cell r="I23">
            <v>201</v>
          </cell>
          <cell r="J23">
            <v>1054323</v>
          </cell>
          <cell r="K23">
            <v>169373250</v>
          </cell>
          <cell r="L23">
            <v>620</v>
          </cell>
          <cell r="M23">
            <v>843940</v>
          </cell>
          <cell r="N23">
            <v>27516</v>
          </cell>
          <cell r="O23">
            <v>31561280</v>
          </cell>
          <cell r="P23">
            <v>464</v>
          </cell>
          <cell r="Q23">
            <v>28600</v>
          </cell>
          <cell r="R23">
            <v>32405220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1</v>
          </cell>
          <cell r="AC23">
            <v>3000</v>
          </cell>
          <cell r="AD23">
            <v>3</v>
          </cell>
          <cell r="AE23">
            <v>4</v>
          </cell>
          <cell r="AF23">
            <v>3000</v>
          </cell>
          <cell r="AG23">
            <v>3757</v>
          </cell>
          <cell r="AH23">
            <v>1918600</v>
          </cell>
          <cell r="AI23">
            <v>1078502</v>
          </cell>
          <cell r="AJ23">
            <v>199862870</v>
          </cell>
          <cell r="AK23">
            <v>668</v>
          </cell>
          <cell r="AL23">
            <v>1082927</v>
          </cell>
          <cell r="AM23">
            <v>201781470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52001</v>
          </cell>
          <cell r="BT23">
            <v>963181</v>
          </cell>
          <cell r="BU23">
            <v>0</v>
          </cell>
          <cell r="BV23">
            <v>0</v>
          </cell>
          <cell r="BW23">
            <v>0</v>
          </cell>
          <cell r="BX23">
            <v>1015182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1054323</v>
          </cell>
          <cell r="DB23">
            <v>169373250</v>
          </cell>
          <cell r="DC23">
            <v>28600</v>
          </cell>
          <cell r="DD23">
            <v>32405220</v>
          </cell>
          <cell r="DE23">
            <v>4</v>
          </cell>
          <cell r="DF23">
            <v>3000</v>
          </cell>
          <cell r="DG23">
            <v>1082927</v>
          </cell>
          <cell r="DH23">
            <v>201781470</v>
          </cell>
          <cell r="DI23">
            <v>200526360</v>
          </cell>
          <cell r="DJ23">
            <v>1047600</v>
          </cell>
          <cell r="DK23">
            <v>168118140</v>
          </cell>
          <cell r="DL23">
            <v>28136</v>
          </cell>
          <cell r="DM23">
            <v>32405220</v>
          </cell>
          <cell r="DN23">
            <v>1</v>
          </cell>
          <cell r="DO23">
            <v>3000</v>
          </cell>
          <cell r="DP23">
            <v>1075737</v>
          </cell>
          <cell r="DQ23">
            <v>200526360</v>
          </cell>
          <cell r="DR23">
            <v>663366</v>
          </cell>
          <cell r="DS23">
            <v>24103</v>
          </cell>
          <cell r="DT23">
            <v>3999</v>
          </cell>
          <cell r="DU23">
            <v>691468</v>
          </cell>
          <cell r="DV23">
            <v>0</v>
          </cell>
          <cell r="DW23">
            <v>690041</v>
          </cell>
          <cell r="DX23">
            <v>1367</v>
          </cell>
          <cell r="DY23">
            <v>60</v>
          </cell>
          <cell r="DZ23">
            <v>1320</v>
          </cell>
          <cell r="EA23">
            <v>4530</v>
          </cell>
          <cell r="EB23">
            <v>157</v>
          </cell>
          <cell r="EC23">
            <v>6007</v>
          </cell>
          <cell r="ED23">
            <v>5832</v>
          </cell>
          <cell r="EE23">
            <v>902</v>
          </cell>
          <cell r="EF23">
            <v>63</v>
          </cell>
          <cell r="EG23">
            <v>6797</v>
          </cell>
          <cell r="EH23">
            <v>13</v>
          </cell>
          <cell r="EI23">
            <v>41</v>
          </cell>
          <cell r="EJ23">
            <v>0</v>
          </cell>
          <cell r="EK23">
            <v>54</v>
          </cell>
          <cell r="EL23">
            <v>7165</v>
          </cell>
          <cell r="EM23">
            <v>5473</v>
          </cell>
          <cell r="EN23">
            <v>220</v>
          </cell>
          <cell r="EO23">
            <v>12858</v>
          </cell>
          <cell r="EP23">
            <v>14231582</v>
          </cell>
          <cell r="EQ23">
            <v>728895</v>
          </cell>
          <cell r="ER23">
            <v>144928</v>
          </cell>
          <cell r="ES23">
            <v>15105405</v>
          </cell>
          <cell r="ET23">
            <v>139818</v>
          </cell>
        </row>
        <row r="24">
          <cell r="A24" t="str">
            <v>0110</v>
          </cell>
          <cell r="B24" t="str">
            <v>3658005</v>
          </cell>
          <cell r="C24">
            <v>27</v>
          </cell>
          <cell r="D24" t="str">
            <v>진천우체국</v>
          </cell>
          <cell r="E24">
            <v>7009</v>
          </cell>
          <cell r="F24">
            <v>2429520</v>
          </cell>
          <cell r="G24">
            <v>339934</v>
          </cell>
          <cell r="H24">
            <v>54104960</v>
          </cell>
          <cell r="I24">
            <v>248</v>
          </cell>
          <cell r="J24">
            <v>347191</v>
          </cell>
          <cell r="K24">
            <v>56534480</v>
          </cell>
          <cell r="L24">
            <v>10681</v>
          </cell>
          <cell r="M24">
            <v>15888090</v>
          </cell>
          <cell r="N24">
            <v>12409</v>
          </cell>
          <cell r="O24">
            <v>13325300</v>
          </cell>
          <cell r="P24">
            <v>27</v>
          </cell>
          <cell r="Q24">
            <v>23117</v>
          </cell>
          <cell r="R24">
            <v>29213390</v>
          </cell>
          <cell r="S24">
            <v>18</v>
          </cell>
          <cell r="T24">
            <v>47500</v>
          </cell>
          <cell r="U24">
            <v>1890</v>
          </cell>
          <cell r="V24">
            <v>2844500</v>
          </cell>
          <cell r="W24">
            <v>0</v>
          </cell>
          <cell r="X24">
            <v>1908</v>
          </cell>
          <cell r="Y24">
            <v>2892000</v>
          </cell>
          <cell r="Z24">
            <v>2353</v>
          </cell>
          <cell r="AA24">
            <v>7849000</v>
          </cell>
          <cell r="AB24">
            <v>1033</v>
          </cell>
          <cell r="AC24">
            <v>2931500</v>
          </cell>
          <cell r="AD24">
            <v>0</v>
          </cell>
          <cell r="AE24">
            <v>3386</v>
          </cell>
          <cell r="AF24">
            <v>10780500</v>
          </cell>
          <cell r="AG24">
            <v>20061</v>
          </cell>
          <cell r="AH24">
            <v>26214110</v>
          </cell>
          <cell r="AI24">
            <v>355266</v>
          </cell>
          <cell r="AJ24">
            <v>73206260</v>
          </cell>
          <cell r="AK24">
            <v>275</v>
          </cell>
          <cell r="AL24">
            <v>375602</v>
          </cell>
          <cell r="AM24">
            <v>99420370</v>
          </cell>
          <cell r="AN24">
            <v>11619</v>
          </cell>
          <cell r="AO24">
            <v>3015060</v>
          </cell>
          <cell r="AP24">
            <v>0</v>
          </cell>
          <cell r="AQ24">
            <v>0</v>
          </cell>
          <cell r="AR24">
            <v>130</v>
          </cell>
          <cell r="AS24">
            <v>1</v>
          </cell>
          <cell r="AT24">
            <v>1</v>
          </cell>
          <cell r="AU24">
            <v>0</v>
          </cell>
          <cell r="AV24">
            <v>389</v>
          </cell>
          <cell r="AW24">
            <v>137</v>
          </cell>
          <cell r="AX24">
            <v>20</v>
          </cell>
          <cell r="AY24">
            <v>0</v>
          </cell>
          <cell r="AZ24">
            <v>643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7</v>
          </cell>
          <cell r="BG24">
            <v>0</v>
          </cell>
          <cell r="BI24">
            <v>15</v>
          </cell>
          <cell r="BJ24">
            <v>1683</v>
          </cell>
          <cell r="BK24">
            <v>5593400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1</v>
          </cell>
          <cell r="BS24">
            <v>60597</v>
          </cell>
          <cell r="BT24">
            <v>40521</v>
          </cell>
          <cell r="BU24">
            <v>0</v>
          </cell>
          <cell r="BV24">
            <v>0</v>
          </cell>
          <cell r="BW24">
            <v>0</v>
          </cell>
          <cell r="BX24">
            <v>101118</v>
          </cell>
          <cell r="BY24">
            <v>1413</v>
          </cell>
          <cell r="BZ24">
            <v>737010</v>
          </cell>
          <cell r="CA24">
            <v>14</v>
          </cell>
          <cell r="CB24">
            <v>4900</v>
          </cell>
          <cell r="CC24">
            <v>950</v>
          </cell>
          <cell r="CD24">
            <v>585100</v>
          </cell>
          <cell r="CE24">
            <v>3</v>
          </cell>
          <cell r="CF24">
            <v>30600</v>
          </cell>
          <cell r="CG24">
            <v>0</v>
          </cell>
          <cell r="CH24">
            <v>0</v>
          </cell>
          <cell r="CI24">
            <v>2380</v>
          </cell>
          <cell r="CJ24">
            <v>1357610</v>
          </cell>
          <cell r="CK24">
            <v>50</v>
          </cell>
          <cell r="CL24">
            <v>139990</v>
          </cell>
          <cell r="CM24">
            <v>0</v>
          </cell>
          <cell r="CN24">
            <v>0</v>
          </cell>
          <cell r="CO24">
            <v>305</v>
          </cell>
          <cell r="CP24">
            <v>8391900</v>
          </cell>
          <cell r="CQ24">
            <v>355</v>
          </cell>
          <cell r="CR24">
            <v>8531890</v>
          </cell>
          <cell r="CS24">
            <v>62</v>
          </cell>
          <cell r="CT24">
            <v>1517400</v>
          </cell>
          <cell r="CU24">
            <v>1</v>
          </cell>
          <cell r="CV24">
            <v>105100</v>
          </cell>
          <cell r="CW24">
            <v>63</v>
          </cell>
          <cell r="CX24">
            <v>1622500</v>
          </cell>
          <cell r="CY24">
            <v>2798</v>
          </cell>
          <cell r="CZ24">
            <v>11512000</v>
          </cell>
          <cell r="DA24">
            <v>349571</v>
          </cell>
          <cell r="DB24">
            <v>57892090</v>
          </cell>
          <cell r="DC24">
            <v>23472</v>
          </cell>
          <cell r="DD24">
            <v>37745280</v>
          </cell>
          <cell r="DE24">
            <v>5357</v>
          </cell>
          <cell r="DF24">
            <v>15295000</v>
          </cell>
          <cell r="DG24">
            <v>378400</v>
          </cell>
          <cell r="DH24">
            <v>110932370</v>
          </cell>
          <cell r="DI24">
            <v>95297440</v>
          </cell>
          <cell r="DJ24">
            <v>228546</v>
          </cell>
          <cell r="DK24">
            <v>34540210</v>
          </cell>
          <cell r="DL24">
            <v>9214</v>
          </cell>
          <cell r="DM24">
            <v>16880730</v>
          </cell>
          <cell r="DN24">
            <v>488</v>
          </cell>
          <cell r="DO24">
            <v>1516700</v>
          </cell>
          <cell r="DP24">
            <v>238248</v>
          </cell>
          <cell r="DQ24">
            <v>52937640</v>
          </cell>
          <cell r="DR24">
            <v>583835</v>
          </cell>
          <cell r="DS24">
            <v>34028</v>
          </cell>
          <cell r="DT24">
            <v>3606</v>
          </cell>
          <cell r="DU24">
            <v>621469</v>
          </cell>
          <cell r="DV24">
            <v>53</v>
          </cell>
          <cell r="DW24">
            <v>531078</v>
          </cell>
          <cell r="DX24">
            <v>504</v>
          </cell>
          <cell r="DY24">
            <v>166</v>
          </cell>
          <cell r="DZ24">
            <v>142</v>
          </cell>
          <cell r="EA24">
            <v>3544</v>
          </cell>
          <cell r="EB24">
            <v>261</v>
          </cell>
          <cell r="EC24">
            <v>3947</v>
          </cell>
          <cell r="ED24">
            <v>5969</v>
          </cell>
          <cell r="EE24">
            <v>1447</v>
          </cell>
          <cell r="EF24">
            <v>20</v>
          </cell>
          <cell r="EG24">
            <v>7436</v>
          </cell>
          <cell r="EH24">
            <v>9</v>
          </cell>
          <cell r="EI24">
            <v>46</v>
          </cell>
          <cell r="EJ24">
            <v>0</v>
          </cell>
          <cell r="EK24">
            <v>55</v>
          </cell>
          <cell r="EL24">
            <v>6120</v>
          </cell>
          <cell r="EM24">
            <v>5037</v>
          </cell>
          <cell r="EN24">
            <v>281</v>
          </cell>
          <cell r="EO24">
            <v>11438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1990</v>
          </cell>
        </row>
        <row r="25">
          <cell r="A25" t="str">
            <v>0110</v>
          </cell>
          <cell r="B25" t="str">
            <v>3678005</v>
          </cell>
          <cell r="C25">
            <v>26</v>
          </cell>
          <cell r="D25" t="str">
            <v>괴산우체국</v>
          </cell>
          <cell r="E25">
            <v>7677</v>
          </cell>
          <cell r="F25">
            <v>2670900</v>
          </cell>
          <cell r="G25">
            <v>400716</v>
          </cell>
          <cell r="H25">
            <v>65037940</v>
          </cell>
          <cell r="I25">
            <v>377</v>
          </cell>
          <cell r="J25">
            <v>408770</v>
          </cell>
          <cell r="K25">
            <v>67708840</v>
          </cell>
          <cell r="L25">
            <v>5523</v>
          </cell>
          <cell r="M25">
            <v>13844580</v>
          </cell>
          <cell r="N25">
            <v>11505</v>
          </cell>
          <cell r="O25">
            <v>11959090</v>
          </cell>
          <cell r="P25">
            <v>2367</v>
          </cell>
          <cell r="Q25">
            <v>19395</v>
          </cell>
          <cell r="R25">
            <v>25803670</v>
          </cell>
          <cell r="S25">
            <v>0</v>
          </cell>
          <cell r="T25">
            <v>0</v>
          </cell>
          <cell r="U25">
            <v>5225</v>
          </cell>
          <cell r="V25">
            <v>7837500</v>
          </cell>
          <cell r="W25">
            <v>0</v>
          </cell>
          <cell r="X25">
            <v>5225</v>
          </cell>
          <cell r="Y25">
            <v>7837500</v>
          </cell>
          <cell r="Z25">
            <v>3764</v>
          </cell>
          <cell r="AA25">
            <v>16578200</v>
          </cell>
          <cell r="AB25">
            <v>1921</v>
          </cell>
          <cell r="AC25">
            <v>5426590</v>
          </cell>
          <cell r="AD25">
            <v>19</v>
          </cell>
          <cell r="AE25">
            <v>5704</v>
          </cell>
          <cell r="AF25">
            <v>22004790</v>
          </cell>
          <cell r="AG25">
            <v>16964</v>
          </cell>
          <cell r="AH25">
            <v>33093680</v>
          </cell>
          <cell r="AI25">
            <v>419367</v>
          </cell>
          <cell r="AJ25">
            <v>90261120</v>
          </cell>
          <cell r="AK25">
            <v>2763</v>
          </cell>
          <cell r="AL25">
            <v>439094</v>
          </cell>
          <cell r="AM25">
            <v>123354800</v>
          </cell>
          <cell r="AN25">
            <v>11964</v>
          </cell>
          <cell r="AO25">
            <v>2998310</v>
          </cell>
          <cell r="AP25">
            <v>3113</v>
          </cell>
          <cell r="AQ25">
            <v>264600</v>
          </cell>
          <cell r="AR25">
            <v>165</v>
          </cell>
          <cell r="AS25">
            <v>3</v>
          </cell>
          <cell r="AT25">
            <v>2</v>
          </cell>
          <cell r="AU25">
            <v>0</v>
          </cell>
          <cell r="AV25">
            <v>749</v>
          </cell>
          <cell r="AW25">
            <v>74</v>
          </cell>
          <cell r="AX25">
            <v>109</v>
          </cell>
          <cell r="AY25">
            <v>0</v>
          </cell>
          <cell r="AZ25">
            <v>509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28</v>
          </cell>
          <cell r="BG25">
            <v>0</v>
          </cell>
          <cell r="BH25">
            <v>0</v>
          </cell>
          <cell r="BI25">
            <v>0</v>
          </cell>
          <cell r="BJ25">
            <v>3063</v>
          </cell>
          <cell r="BK25">
            <v>13438500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38868</v>
          </cell>
          <cell r="BT25">
            <v>22395</v>
          </cell>
          <cell r="BU25">
            <v>0</v>
          </cell>
          <cell r="BV25">
            <v>0</v>
          </cell>
          <cell r="BW25">
            <v>0</v>
          </cell>
          <cell r="BX25">
            <v>61263</v>
          </cell>
          <cell r="BY25">
            <v>745</v>
          </cell>
          <cell r="BZ25">
            <v>298000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745</v>
          </cell>
          <cell r="CJ25">
            <v>298000</v>
          </cell>
          <cell r="CK25">
            <v>21</v>
          </cell>
          <cell r="CL25">
            <v>69670</v>
          </cell>
          <cell r="CM25">
            <v>0</v>
          </cell>
          <cell r="CN25">
            <v>0</v>
          </cell>
          <cell r="CO25">
            <v>101</v>
          </cell>
          <cell r="CP25">
            <v>3689500</v>
          </cell>
          <cell r="CQ25">
            <v>122</v>
          </cell>
          <cell r="CR25">
            <v>3759170</v>
          </cell>
          <cell r="CS25">
            <v>29</v>
          </cell>
          <cell r="CT25">
            <v>820000</v>
          </cell>
          <cell r="CU25">
            <v>2</v>
          </cell>
          <cell r="CV25">
            <v>126500</v>
          </cell>
          <cell r="CW25">
            <v>31</v>
          </cell>
          <cell r="CX25">
            <v>946500</v>
          </cell>
          <cell r="CY25">
            <v>898</v>
          </cell>
          <cell r="CZ25">
            <v>5003670</v>
          </cell>
          <cell r="DA25">
            <v>409515</v>
          </cell>
          <cell r="DB25">
            <v>68006840</v>
          </cell>
          <cell r="DC25">
            <v>19517</v>
          </cell>
          <cell r="DD25">
            <v>29562840</v>
          </cell>
          <cell r="DE25">
            <v>10960</v>
          </cell>
          <cell r="DF25">
            <v>30788790</v>
          </cell>
          <cell r="DG25">
            <v>439992</v>
          </cell>
          <cell r="DH25">
            <v>128358470</v>
          </cell>
          <cell r="DI25">
            <v>109390260</v>
          </cell>
          <cell r="DJ25">
            <v>240576</v>
          </cell>
          <cell r="DK25">
            <v>40486830</v>
          </cell>
          <cell r="DL25">
            <v>6730</v>
          </cell>
          <cell r="DM25">
            <v>13701550</v>
          </cell>
          <cell r="DN25">
            <v>190</v>
          </cell>
          <cell r="DO25">
            <v>378500</v>
          </cell>
          <cell r="DP25">
            <v>247496</v>
          </cell>
          <cell r="DQ25">
            <v>54566880</v>
          </cell>
          <cell r="DR25">
            <v>887441</v>
          </cell>
          <cell r="DS25">
            <v>33314</v>
          </cell>
          <cell r="DT25">
            <v>8188</v>
          </cell>
          <cell r="DU25">
            <v>928943</v>
          </cell>
          <cell r="DV25">
            <v>22271</v>
          </cell>
          <cell r="DW25">
            <v>641756</v>
          </cell>
          <cell r="DX25">
            <v>382</v>
          </cell>
          <cell r="DY25">
            <v>5</v>
          </cell>
          <cell r="DZ25">
            <v>500</v>
          </cell>
          <cell r="EA25">
            <v>4208</v>
          </cell>
          <cell r="EB25">
            <v>180</v>
          </cell>
          <cell r="EC25">
            <v>4888</v>
          </cell>
          <cell r="ED25">
            <v>6503</v>
          </cell>
          <cell r="EE25">
            <v>1389</v>
          </cell>
          <cell r="EF25">
            <v>36</v>
          </cell>
          <cell r="EG25">
            <v>7928</v>
          </cell>
          <cell r="EH25">
            <v>3</v>
          </cell>
          <cell r="EI25">
            <v>0</v>
          </cell>
          <cell r="EJ25">
            <v>0</v>
          </cell>
          <cell r="EK25">
            <v>3</v>
          </cell>
          <cell r="EL25">
            <v>7006</v>
          </cell>
          <cell r="EM25">
            <v>5597</v>
          </cell>
          <cell r="EN25">
            <v>216</v>
          </cell>
          <cell r="EO25">
            <v>12819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3156</v>
          </cell>
        </row>
        <row r="26">
          <cell r="A26" t="str">
            <v>0110</v>
          </cell>
          <cell r="B26" t="str">
            <v>3698005</v>
          </cell>
          <cell r="C26">
            <v>29</v>
          </cell>
          <cell r="D26" t="str">
            <v>음성우체국</v>
          </cell>
          <cell r="E26">
            <v>9051</v>
          </cell>
          <cell r="F26">
            <v>3255970</v>
          </cell>
          <cell r="G26">
            <v>434551</v>
          </cell>
          <cell r="H26">
            <v>65938240</v>
          </cell>
          <cell r="I26">
            <v>495</v>
          </cell>
          <cell r="J26">
            <v>444097</v>
          </cell>
          <cell r="K26">
            <v>69194210</v>
          </cell>
          <cell r="L26">
            <v>11609</v>
          </cell>
          <cell r="M26">
            <v>17078100</v>
          </cell>
          <cell r="N26">
            <v>13668</v>
          </cell>
          <cell r="O26">
            <v>15816190</v>
          </cell>
          <cell r="P26">
            <v>1415</v>
          </cell>
          <cell r="Q26">
            <v>26692</v>
          </cell>
          <cell r="R26">
            <v>32894290</v>
          </cell>
          <cell r="S26">
            <v>0</v>
          </cell>
          <cell r="T26">
            <v>0</v>
          </cell>
          <cell r="U26">
            <v>519</v>
          </cell>
          <cell r="V26">
            <v>786500</v>
          </cell>
          <cell r="W26">
            <v>0</v>
          </cell>
          <cell r="X26">
            <v>519</v>
          </cell>
          <cell r="Y26">
            <v>786500</v>
          </cell>
          <cell r="Z26">
            <v>3779</v>
          </cell>
          <cell r="AA26">
            <v>12228280</v>
          </cell>
          <cell r="AB26">
            <v>822</v>
          </cell>
          <cell r="AC26">
            <v>1943500</v>
          </cell>
          <cell r="AD26">
            <v>9</v>
          </cell>
          <cell r="AE26">
            <v>4610</v>
          </cell>
          <cell r="AF26">
            <v>14171780</v>
          </cell>
          <cell r="AG26">
            <v>24439</v>
          </cell>
          <cell r="AH26">
            <v>32562350</v>
          </cell>
          <cell r="AI26">
            <v>449560</v>
          </cell>
          <cell r="AJ26">
            <v>84484430</v>
          </cell>
          <cell r="AK26">
            <v>1919</v>
          </cell>
          <cell r="AL26">
            <v>475918</v>
          </cell>
          <cell r="AM26">
            <v>117046780</v>
          </cell>
          <cell r="AN26">
            <v>3624</v>
          </cell>
          <cell r="AO26">
            <v>929320</v>
          </cell>
          <cell r="AP26">
            <v>0</v>
          </cell>
          <cell r="AQ26">
            <v>0</v>
          </cell>
          <cell r="AR26">
            <v>246</v>
          </cell>
          <cell r="AS26">
            <v>6</v>
          </cell>
          <cell r="AT26">
            <v>6</v>
          </cell>
          <cell r="AU26">
            <v>0</v>
          </cell>
          <cell r="AV26">
            <v>1039</v>
          </cell>
          <cell r="AW26">
            <v>226</v>
          </cell>
          <cell r="AX26">
            <v>93</v>
          </cell>
          <cell r="AY26">
            <v>0</v>
          </cell>
          <cell r="AZ26">
            <v>414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261</v>
          </cell>
          <cell r="BG26">
            <v>0</v>
          </cell>
          <cell r="BH26">
            <v>0</v>
          </cell>
          <cell r="BI26">
            <v>0</v>
          </cell>
          <cell r="BJ26">
            <v>2795</v>
          </cell>
          <cell r="BK26">
            <v>8116600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1</v>
          </cell>
          <cell r="BS26">
            <v>163195</v>
          </cell>
          <cell r="BT26">
            <v>16171</v>
          </cell>
          <cell r="BU26">
            <v>0</v>
          </cell>
          <cell r="BV26">
            <v>519</v>
          </cell>
          <cell r="BW26">
            <v>0</v>
          </cell>
          <cell r="BX26">
            <v>179885</v>
          </cell>
          <cell r="BY26">
            <v>1203</v>
          </cell>
          <cell r="BZ26">
            <v>610970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1203</v>
          </cell>
          <cell r="CJ26">
            <v>610970</v>
          </cell>
          <cell r="CK26">
            <v>17</v>
          </cell>
          <cell r="CL26">
            <v>56650</v>
          </cell>
          <cell r="CM26">
            <v>0</v>
          </cell>
          <cell r="CN26">
            <v>0</v>
          </cell>
          <cell r="CO26">
            <v>260</v>
          </cell>
          <cell r="CP26">
            <v>9031300</v>
          </cell>
          <cell r="CQ26">
            <v>277</v>
          </cell>
          <cell r="CR26">
            <v>9087950</v>
          </cell>
          <cell r="CS26">
            <v>54</v>
          </cell>
          <cell r="CT26">
            <v>1306600</v>
          </cell>
          <cell r="CU26">
            <v>7</v>
          </cell>
          <cell r="CV26">
            <v>159000</v>
          </cell>
          <cell r="CW26">
            <v>61</v>
          </cell>
          <cell r="CX26">
            <v>1465600</v>
          </cell>
          <cell r="CY26">
            <v>1541</v>
          </cell>
          <cell r="CZ26">
            <v>11164520</v>
          </cell>
          <cell r="DA26">
            <v>445300</v>
          </cell>
          <cell r="DB26">
            <v>69805180</v>
          </cell>
          <cell r="DC26">
            <v>26969</v>
          </cell>
          <cell r="DD26">
            <v>41982240</v>
          </cell>
          <cell r="DE26">
            <v>5190</v>
          </cell>
          <cell r="DF26">
            <v>16423880</v>
          </cell>
          <cell r="DG26">
            <v>477459</v>
          </cell>
          <cell r="DH26">
            <v>128211300</v>
          </cell>
          <cell r="DI26">
            <v>122106000</v>
          </cell>
          <cell r="DJ26">
            <v>339275</v>
          </cell>
          <cell r="DK26">
            <v>49704200</v>
          </cell>
          <cell r="DL26">
            <v>7308</v>
          </cell>
          <cell r="DM26">
            <v>15235200</v>
          </cell>
          <cell r="DN26">
            <v>1379</v>
          </cell>
          <cell r="DO26">
            <v>3069000</v>
          </cell>
          <cell r="DP26">
            <v>347962</v>
          </cell>
          <cell r="DQ26">
            <v>68008400</v>
          </cell>
          <cell r="DR26">
            <v>870730</v>
          </cell>
          <cell r="DS26">
            <v>51217</v>
          </cell>
          <cell r="DT26">
            <v>6032</v>
          </cell>
          <cell r="DU26">
            <v>927979</v>
          </cell>
          <cell r="DV26">
            <v>3038</v>
          </cell>
          <cell r="DW26">
            <v>726858</v>
          </cell>
          <cell r="DX26">
            <v>1808</v>
          </cell>
          <cell r="DY26">
            <v>1359</v>
          </cell>
          <cell r="DZ26">
            <v>1126</v>
          </cell>
          <cell r="EA26">
            <v>7499</v>
          </cell>
          <cell r="EB26">
            <v>468</v>
          </cell>
          <cell r="EC26">
            <v>9093</v>
          </cell>
          <cell r="ED26">
            <v>11065</v>
          </cell>
          <cell r="EE26">
            <v>2605</v>
          </cell>
          <cell r="EF26">
            <v>229</v>
          </cell>
          <cell r="EG26">
            <v>13899</v>
          </cell>
          <cell r="EH26">
            <v>39</v>
          </cell>
          <cell r="EI26">
            <v>108</v>
          </cell>
          <cell r="EJ26">
            <v>0</v>
          </cell>
          <cell r="EK26">
            <v>147</v>
          </cell>
          <cell r="EL26">
            <v>12230</v>
          </cell>
          <cell r="EM26">
            <v>10212</v>
          </cell>
          <cell r="EN26">
            <v>697</v>
          </cell>
          <cell r="EO26">
            <v>23139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9783</v>
          </cell>
        </row>
        <row r="27">
          <cell r="A27" t="str">
            <v>0110</v>
          </cell>
          <cell r="B27" t="str">
            <v>3708005</v>
          </cell>
          <cell r="C27">
            <v>30</v>
          </cell>
          <cell r="D27" t="str">
            <v>영동우체국</v>
          </cell>
          <cell r="E27">
            <v>15192</v>
          </cell>
          <cell r="F27">
            <v>3360810</v>
          </cell>
          <cell r="G27">
            <v>321887</v>
          </cell>
          <cell r="H27">
            <v>55010230</v>
          </cell>
          <cell r="I27">
            <v>11201</v>
          </cell>
          <cell r="J27">
            <v>348280</v>
          </cell>
          <cell r="K27">
            <v>58371040</v>
          </cell>
          <cell r="L27">
            <v>3835</v>
          </cell>
          <cell r="M27">
            <v>6483110</v>
          </cell>
          <cell r="N27">
            <v>16533</v>
          </cell>
          <cell r="O27">
            <v>20388190</v>
          </cell>
          <cell r="P27">
            <v>303</v>
          </cell>
          <cell r="Q27">
            <v>20671</v>
          </cell>
          <cell r="R27">
            <v>26871300</v>
          </cell>
          <cell r="S27">
            <v>325</v>
          </cell>
          <cell r="T27">
            <v>150000</v>
          </cell>
          <cell r="U27">
            <v>877</v>
          </cell>
          <cell r="V27">
            <v>1340500</v>
          </cell>
          <cell r="W27">
            <v>0</v>
          </cell>
          <cell r="X27">
            <v>1202</v>
          </cell>
          <cell r="Y27">
            <v>1490500</v>
          </cell>
          <cell r="Z27">
            <v>8037</v>
          </cell>
          <cell r="AA27">
            <v>20106980</v>
          </cell>
          <cell r="AB27">
            <v>1514</v>
          </cell>
          <cell r="AC27">
            <v>4395000</v>
          </cell>
          <cell r="AD27">
            <v>1</v>
          </cell>
          <cell r="AE27">
            <v>9552</v>
          </cell>
          <cell r="AF27">
            <v>24501980</v>
          </cell>
          <cell r="AG27">
            <v>27389</v>
          </cell>
          <cell r="AH27">
            <v>30100900</v>
          </cell>
          <cell r="AI27">
            <v>340811</v>
          </cell>
          <cell r="AJ27">
            <v>81133920</v>
          </cell>
          <cell r="AK27">
            <v>11505</v>
          </cell>
          <cell r="AL27">
            <v>379705</v>
          </cell>
          <cell r="AM27">
            <v>111234820</v>
          </cell>
          <cell r="AN27">
            <v>16659</v>
          </cell>
          <cell r="AO27">
            <v>4200790</v>
          </cell>
          <cell r="AP27">
            <v>1107</v>
          </cell>
          <cell r="AQ27">
            <v>94090</v>
          </cell>
          <cell r="AR27">
            <v>265</v>
          </cell>
          <cell r="AS27">
            <v>2</v>
          </cell>
          <cell r="AT27">
            <v>0</v>
          </cell>
          <cell r="AU27">
            <v>0</v>
          </cell>
          <cell r="AV27">
            <v>2796</v>
          </cell>
          <cell r="AW27">
            <v>92</v>
          </cell>
          <cell r="AX27">
            <v>56</v>
          </cell>
          <cell r="AY27">
            <v>0</v>
          </cell>
          <cell r="AZ27">
            <v>324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20</v>
          </cell>
          <cell r="BG27">
            <v>0</v>
          </cell>
          <cell r="BH27">
            <v>0</v>
          </cell>
          <cell r="BI27">
            <v>1</v>
          </cell>
          <cell r="BJ27">
            <v>7174</v>
          </cell>
          <cell r="BK27">
            <v>16775000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30112</v>
          </cell>
          <cell r="BT27">
            <v>7973</v>
          </cell>
          <cell r="BU27">
            <v>0</v>
          </cell>
          <cell r="BV27">
            <v>198</v>
          </cell>
          <cell r="BW27">
            <v>0</v>
          </cell>
          <cell r="BX27">
            <v>38283</v>
          </cell>
          <cell r="BY27">
            <v>368</v>
          </cell>
          <cell r="BZ27">
            <v>203140</v>
          </cell>
          <cell r="CA27">
            <v>26</v>
          </cell>
          <cell r="CB27">
            <v>9100</v>
          </cell>
          <cell r="CC27">
            <v>0</v>
          </cell>
          <cell r="CD27">
            <v>0</v>
          </cell>
          <cell r="CE27">
            <v>1</v>
          </cell>
          <cell r="CF27">
            <v>3500</v>
          </cell>
          <cell r="CG27">
            <v>0</v>
          </cell>
          <cell r="CH27">
            <v>0</v>
          </cell>
          <cell r="CI27">
            <v>395</v>
          </cell>
          <cell r="CJ27">
            <v>215740</v>
          </cell>
          <cell r="CK27">
            <v>6</v>
          </cell>
          <cell r="CL27">
            <v>12900</v>
          </cell>
          <cell r="CM27">
            <v>0</v>
          </cell>
          <cell r="CN27">
            <v>0</v>
          </cell>
          <cell r="CO27">
            <v>81</v>
          </cell>
          <cell r="CP27">
            <v>3129800</v>
          </cell>
          <cell r="CQ27">
            <v>87</v>
          </cell>
          <cell r="CR27">
            <v>3142700</v>
          </cell>
          <cell r="CS27">
            <v>39</v>
          </cell>
          <cell r="CT27">
            <v>1094300</v>
          </cell>
          <cell r="CU27">
            <v>1</v>
          </cell>
          <cell r="CV27">
            <v>53100</v>
          </cell>
          <cell r="CW27">
            <v>40</v>
          </cell>
          <cell r="CX27">
            <v>1147400</v>
          </cell>
          <cell r="CY27">
            <v>522</v>
          </cell>
          <cell r="CZ27">
            <v>4505840</v>
          </cell>
          <cell r="DA27">
            <v>348675</v>
          </cell>
          <cell r="DB27">
            <v>58586780</v>
          </cell>
          <cell r="DC27">
            <v>20758</v>
          </cell>
          <cell r="DD27">
            <v>30014000</v>
          </cell>
          <cell r="DE27">
            <v>10794</v>
          </cell>
          <cell r="DF27">
            <v>27139880</v>
          </cell>
          <cell r="DG27">
            <v>380227</v>
          </cell>
          <cell r="DH27">
            <v>115740660</v>
          </cell>
          <cell r="DI27">
            <v>112706040</v>
          </cell>
          <cell r="DJ27">
            <v>141280</v>
          </cell>
          <cell r="DK27">
            <v>24813220</v>
          </cell>
          <cell r="DL27">
            <v>11244</v>
          </cell>
          <cell r="DM27">
            <v>17104750</v>
          </cell>
          <cell r="DN27">
            <v>6016</v>
          </cell>
          <cell r="DO27">
            <v>12099600</v>
          </cell>
          <cell r="DP27">
            <v>158540</v>
          </cell>
          <cell r="DQ27">
            <v>54017570</v>
          </cell>
          <cell r="DR27">
            <v>787405</v>
          </cell>
          <cell r="DS27">
            <v>28757</v>
          </cell>
          <cell r="DT27">
            <v>6622</v>
          </cell>
          <cell r="DU27">
            <v>822784</v>
          </cell>
          <cell r="DV27">
            <v>5004</v>
          </cell>
          <cell r="DW27">
            <v>591730</v>
          </cell>
          <cell r="DX27">
            <v>400</v>
          </cell>
          <cell r="DY27">
            <v>223</v>
          </cell>
          <cell r="DZ27">
            <v>251</v>
          </cell>
          <cell r="EA27">
            <v>1781</v>
          </cell>
          <cell r="EB27">
            <v>127</v>
          </cell>
          <cell r="EC27">
            <v>2159</v>
          </cell>
          <cell r="ED27">
            <v>2258</v>
          </cell>
          <cell r="EE27">
            <v>587</v>
          </cell>
          <cell r="EF27">
            <v>48</v>
          </cell>
          <cell r="EG27">
            <v>2893</v>
          </cell>
          <cell r="EH27">
            <v>16</v>
          </cell>
          <cell r="EI27">
            <v>24</v>
          </cell>
          <cell r="EJ27">
            <v>0</v>
          </cell>
          <cell r="EK27">
            <v>40</v>
          </cell>
          <cell r="EL27">
            <v>2525</v>
          </cell>
          <cell r="EM27">
            <v>2392</v>
          </cell>
          <cell r="EN27">
            <v>175</v>
          </cell>
          <cell r="EO27">
            <v>5092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5516</v>
          </cell>
        </row>
        <row r="28">
          <cell r="A28" t="str">
            <v>0110</v>
          </cell>
          <cell r="B28" t="str">
            <v>3738005</v>
          </cell>
          <cell r="C28">
            <v>28</v>
          </cell>
          <cell r="D28" t="str">
            <v>옥천우체국</v>
          </cell>
          <cell r="E28">
            <v>14123</v>
          </cell>
          <cell r="F28">
            <v>4859090</v>
          </cell>
          <cell r="G28">
            <v>471255</v>
          </cell>
          <cell r="H28">
            <v>73797020</v>
          </cell>
          <cell r="I28">
            <v>1068</v>
          </cell>
          <cell r="J28">
            <v>486446</v>
          </cell>
          <cell r="K28">
            <v>78656110</v>
          </cell>
          <cell r="L28">
            <v>5070</v>
          </cell>
          <cell r="M28">
            <v>9773620</v>
          </cell>
          <cell r="N28">
            <v>12516</v>
          </cell>
          <cell r="O28">
            <v>16066350</v>
          </cell>
          <cell r="P28">
            <v>1267</v>
          </cell>
          <cell r="Q28">
            <v>18853</v>
          </cell>
          <cell r="R28">
            <v>25839970</v>
          </cell>
          <cell r="S28">
            <v>0</v>
          </cell>
          <cell r="T28">
            <v>0</v>
          </cell>
          <cell r="U28">
            <v>1357</v>
          </cell>
          <cell r="V28">
            <v>2040770</v>
          </cell>
          <cell r="W28">
            <v>75</v>
          </cell>
          <cell r="X28">
            <v>1432</v>
          </cell>
          <cell r="Y28">
            <v>2040770</v>
          </cell>
          <cell r="Z28">
            <v>2630</v>
          </cell>
          <cell r="AA28">
            <v>10186300</v>
          </cell>
          <cell r="AB28">
            <v>305</v>
          </cell>
          <cell r="AC28">
            <v>833750</v>
          </cell>
          <cell r="AD28">
            <v>74</v>
          </cell>
          <cell r="AE28">
            <v>3009</v>
          </cell>
          <cell r="AF28">
            <v>11020050</v>
          </cell>
          <cell r="AG28">
            <v>21823</v>
          </cell>
          <cell r="AH28">
            <v>24819010</v>
          </cell>
          <cell r="AI28">
            <v>485433</v>
          </cell>
          <cell r="AJ28">
            <v>92737890</v>
          </cell>
          <cell r="AK28">
            <v>2484</v>
          </cell>
          <cell r="AL28">
            <v>509740</v>
          </cell>
          <cell r="AM28">
            <v>117556900</v>
          </cell>
          <cell r="AN28">
            <v>4861</v>
          </cell>
          <cell r="AO28">
            <v>1239900</v>
          </cell>
          <cell r="AP28">
            <v>0</v>
          </cell>
          <cell r="AQ28">
            <v>0</v>
          </cell>
          <cell r="AR28">
            <v>25</v>
          </cell>
          <cell r="AS28">
            <v>2</v>
          </cell>
          <cell r="AT28">
            <v>2</v>
          </cell>
          <cell r="AU28">
            <v>0</v>
          </cell>
          <cell r="AV28">
            <v>288</v>
          </cell>
          <cell r="AW28">
            <v>86</v>
          </cell>
          <cell r="AX28">
            <v>83</v>
          </cell>
          <cell r="AY28">
            <v>0</v>
          </cell>
          <cell r="AZ28">
            <v>619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5</v>
          </cell>
          <cell r="BG28">
            <v>0</v>
          </cell>
          <cell r="BH28">
            <v>0</v>
          </cell>
          <cell r="BI28">
            <v>0</v>
          </cell>
          <cell r="BJ28">
            <v>2191</v>
          </cell>
          <cell r="BK28">
            <v>8023000</v>
          </cell>
          <cell r="BL28">
            <v>0</v>
          </cell>
          <cell r="BM28">
            <v>0</v>
          </cell>
          <cell r="BN28">
            <v>1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37850</v>
          </cell>
          <cell r="BT28">
            <v>6874</v>
          </cell>
          <cell r="BU28">
            <v>0</v>
          </cell>
          <cell r="BV28">
            <v>0</v>
          </cell>
          <cell r="BW28">
            <v>0</v>
          </cell>
          <cell r="BX28">
            <v>44724</v>
          </cell>
          <cell r="BY28">
            <v>536</v>
          </cell>
          <cell r="BZ28">
            <v>244810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536</v>
          </cell>
          <cell r="CJ28">
            <v>244810</v>
          </cell>
          <cell r="CK28">
            <v>23</v>
          </cell>
          <cell r="CL28">
            <v>63700</v>
          </cell>
          <cell r="CM28">
            <v>0</v>
          </cell>
          <cell r="CN28">
            <v>0</v>
          </cell>
          <cell r="CO28">
            <v>86</v>
          </cell>
          <cell r="CP28">
            <v>3627400</v>
          </cell>
          <cell r="CQ28">
            <v>109</v>
          </cell>
          <cell r="CR28">
            <v>3691100</v>
          </cell>
          <cell r="CS28">
            <v>25</v>
          </cell>
          <cell r="CT28">
            <v>559200</v>
          </cell>
          <cell r="CU28">
            <v>2</v>
          </cell>
          <cell r="CV28">
            <v>104200</v>
          </cell>
          <cell r="CW28">
            <v>27</v>
          </cell>
          <cell r="CX28">
            <v>663400</v>
          </cell>
          <cell r="CY28">
            <v>672</v>
          </cell>
          <cell r="CZ28">
            <v>4599310</v>
          </cell>
          <cell r="DA28">
            <v>486982</v>
          </cell>
          <cell r="DB28">
            <v>78900920</v>
          </cell>
          <cell r="DC28">
            <v>18962</v>
          </cell>
          <cell r="DD28">
            <v>29531070</v>
          </cell>
          <cell r="DE28">
            <v>4468</v>
          </cell>
          <cell r="DF28">
            <v>13724220</v>
          </cell>
          <cell r="DG28">
            <v>510412</v>
          </cell>
          <cell r="DH28">
            <v>122156210</v>
          </cell>
          <cell r="DI28">
            <v>116543460</v>
          </cell>
          <cell r="DJ28">
            <v>131413</v>
          </cell>
          <cell r="DK28">
            <v>22340890</v>
          </cell>
          <cell r="DL28">
            <v>3760</v>
          </cell>
          <cell r="DM28">
            <v>7478140</v>
          </cell>
          <cell r="DN28">
            <v>162</v>
          </cell>
          <cell r="DO28">
            <v>607500</v>
          </cell>
          <cell r="DP28">
            <v>135335</v>
          </cell>
          <cell r="DQ28">
            <v>30426530</v>
          </cell>
          <cell r="DR28">
            <v>869962</v>
          </cell>
          <cell r="DS28">
            <v>29047</v>
          </cell>
          <cell r="DT28">
            <v>2851</v>
          </cell>
          <cell r="DU28">
            <v>901860</v>
          </cell>
          <cell r="DV28">
            <v>3155</v>
          </cell>
          <cell r="DW28">
            <v>898582</v>
          </cell>
          <cell r="DX28">
            <v>64</v>
          </cell>
          <cell r="DY28">
            <v>69</v>
          </cell>
          <cell r="DZ28">
            <v>96</v>
          </cell>
          <cell r="EA28">
            <v>1411</v>
          </cell>
          <cell r="EB28">
            <v>63</v>
          </cell>
          <cell r="EC28">
            <v>1570</v>
          </cell>
          <cell r="ED28">
            <v>5950</v>
          </cell>
          <cell r="EE28">
            <v>586</v>
          </cell>
          <cell r="EF28">
            <v>24</v>
          </cell>
          <cell r="EG28">
            <v>6560</v>
          </cell>
          <cell r="EH28">
            <v>22</v>
          </cell>
          <cell r="EI28">
            <v>0</v>
          </cell>
          <cell r="EJ28">
            <v>0</v>
          </cell>
          <cell r="EK28">
            <v>22</v>
          </cell>
          <cell r="EL28">
            <v>6068</v>
          </cell>
          <cell r="EM28">
            <v>1997</v>
          </cell>
          <cell r="EN28">
            <v>87</v>
          </cell>
          <cell r="EO28">
            <v>8152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2728</v>
          </cell>
        </row>
        <row r="29">
          <cell r="A29" t="str">
            <v>0110</v>
          </cell>
          <cell r="B29" t="str">
            <v>3768005</v>
          </cell>
          <cell r="C29">
            <v>31</v>
          </cell>
          <cell r="D29" t="str">
            <v>보은우체국</v>
          </cell>
          <cell r="E29">
            <v>4312</v>
          </cell>
          <cell r="F29">
            <v>1469320</v>
          </cell>
          <cell r="G29">
            <v>222185</v>
          </cell>
          <cell r="H29">
            <v>34392980</v>
          </cell>
          <cell r="I29">
            <v>15292</v>
          </cell>
          <cell r="J29">
            <v>241789</v>
          </cell>
          <cell r="K29">
            <v>35862300</v>
          </cell>
          <cell r="L29">
            <v>2307</v>
          </cell>
          <cell r="M29">
            <v>4442380</v>
          </cell>
          <cell r="N29">
            <v>6288</v>
          </cell>
          <cell r="O29">
            <v>9134340</v>
          </cell>
          <cell r="P29">
            <v>2418</v>
          </cell>
          <cell r="Q29">
            <v>11013</v>
          </cell>
          <cell r="R29">
            <v>13576720</v>
          </cell>
          <cell r="S29">
            <v>0</v>
          </cell>
          <cell r="T29">
            <v>0</v>
          </cell>
          <cell r="U29">
            <v>3103</v>
          </cell>
          <cell r="V29">
            <v>4654500</v>
          </cell>
          <cell r="W29">
            <v>0</v>
          </cell>
          <cell r="X29">
            <v>3103</v>
          </cell>
          <cell r="Y29">
            <v>4654500</v>
          </cell>
          <cell r="Z29">
            <v>1131</v>
          </cell>
          <cell r="AA29">
            <v>4916700</v>
          </cell>
          <cell r="AB29">
            <v>1135</v>
          </cell>
          <cell r="AC29">
            <v>3290530</v>
          </cell>
          <cell r="AD29">
            <v>72</v>
          </cell>
          <cell r="AE29">
            <v>2338</v>
          </cell>
          <cell r="AF29">
            <v>8207230</v>
          </cell>
          <cell r="AG29">
            <v>7750</v>
          </cell>
          <cell r="AH29">
            <v>10828400</v>
          </cell>
          <cell r="AI29">
            <v>232711</v>
          </cell>
          <cell r="AJ29">
            <v>51472350</v>
          </cell>
          <cell r="AK29">
            <v>17782</v>
          </cell>
          <cell r="AL29">
            <v>258243</v>
          </cell>
          <cell r="AM29">
            <v>62300750</v>
          </cell>
          <cell r="AN29">
            <v>411</v>
          </cell>
          <cell r="AO29">
            <v>102750</v>
          </cell>
          <cell r="AP29">
            <v>0</v>
          </cell>
          <cell r="AQ29">
            <v>0</v>
          </cell>
          <cell r="AR29">
            <v>142</v>
          </cell>
          <cell r="AS29">
            <v>1</v>
          </cell>
          <cell r="AT29">
            <v>1</v>
          </cell>
          <cell r="AU29">
            <v>0</v>
          </cell>
          <cell r="AV29">
            <v>338</v>
          </cell>
          <cell r="AW29">
            <v>38</v>
          </cell>
          <cell r="AX29">
            <v>9</v>
          </cell>
          <cell r="AY29">
            <v>58</v>
          </cell>
          <cell r="AZ29">
            <v>213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62</v>
          </cell>
          <cell r="BG29">
            <v>0</v>
          </cell>
          <cell r="BH29">
            <v>0</v>
          </cell>
          <cell r="BI29">
            <v>0</v>
          </cell>
          <cell r="BJ29">
            <v>851</v>
          </cell>
          <cell r="BK29">
            <v>3461600</v>
          </cell>
          <cell r="BL29">
            <v>5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41171</v>
          </cell>
          <cell r="BT29">
            <v>8015</v>
          </cell>
          <cell r="BU29">
            <v>0</v>
          </cell>
          <cell r="BV29">
            <v>0</v>
          </cell>
          <cell r="BW29">
            <v>0</v>
          </cell>
          <cell r="BX29">
            <v>49186</v>
          </cell>
          <cell r="BY29">
            <v>158</v>
          </cell>
          <cell r="BZ29">
            <v>114330</v>
          </cell>
          <cell r="CA29">
            <v>59</v>
          </cell>
          <cell r="CB29">
            <v>20650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15</v>
          </cell>
          <cell r="CH29">
            <v>6000</v>
          </cell>
          <cell r="CI29">
            <v>232</v>
          </cell>
          <cell r="CJ29">
            <v>140980</v>
          </cell>
          <cell r="CK29">
            <v>8</v>
          </cell>
          <cell r="CL29">
            <v>24570</v>
          </cell>
          <cell r="CM29">
            <v>0</v>
          </cell>
          <cell r="CN29">
            <v>0</v>
          </cell>
          <cell r="CO29">
            <v>38</v>
          </cell>
          <cell r="CP29">
            <v>1310000</v>
          </cell>
          <cell r="CQ29">
            <v>46</v>
          </cell>
          <cell r="CR29">
            <v>1334570</v>
          </cell>
          <cell r="CS29">
            <v>10</v>
          </cell>
          <cell r="CT29">
            <v>94320</v>
          </cell>
          <cell r="CU29">
            <v>0</v>
          </cell>
          <cell r="CV29">
            <v>0</v>
          </cell>
          <cell r="CW29">
            <v>10</v>
          </cell>
          <cell r="CX29">
            <v>94320</v>
          </cell>
          <cell r="CY29">
            <v>288</v>
          </cell>
          <cell r="CZ29">
            <v>1569870</v>
          </cell>
          <cell r="DA29">
            <v>242021</v>
          </cell>
          <cell r="DB29">
            <v>36003280</v>
          </cell>
          <cell r="DC29">
            <v>11059</v>
          </cell>
          <cell r="DD29">
            <v>14911290</v>
          </cell>
          <cell r="DE29">
            <v>5451</v>
          </cell>
          <cell r="DF29">
            <v>12956050</v>
          </cell>
          <cell r="DG29">
            <v>258531</v>
          </cell>
          <cell r="DH29">
            <v>63870620</v>
          </cell>
          <cell r="DI29">
            <v>58203060</v>
          </cell>
          <cell r="DJ29">
            <v>123234</v>
          </cell>
          <cell r="DK29">
            <v>18998360</v>
          </cell>
          <cell r="DL29">
            <v>2209</v>
          </cell>
          <cell r="DM29">
            <v>2922460</v>
          </cell>
          <cell r="DN29">
            <v>114</v>
          </cell>
          <cell r="DO29">
            <v>210500</v>
          </cell>
          <cell r="DP29">
            <v>125557</v>
          </cell>
          <cell r="DQ29">
            <v>22131320</v>
          </cell>
          <cell r="DR29">
            <v>771093</v>
          </cell>
          <cell r="DS29">
            <v>17023</v>
          </cell>
          <cell r="DT29">
            <v>2308</v>
          </cell>
          <cell r="DU29">
            <v>790424</v>
          </cell>
          <cell r="DV29">
            <v>3878</v>
          </cell>
          <cell r="DW29">
            <v>477825</v>
          </cell>
          <cell r="DX29">
            <v>92</v>
          </cell>
          <cell r="DY29">
            <v>34</v>
          </cell>
          <cell r="DZ29">
            <v>550</v>
          </cell>
          <cell r="EA29">
            <v>1957</v>
          </cell>
          <cell r="EB29">
            <v>98</v>
          </cell>
          <cell r="EC29">
            <v>2605</v>
          </cell>
          <cell r="ED29">
            <v>3264</v>
          </cell>
          <cell r="EE29">
            <v>347</v>
          </cell>
          <cell r="EF29">
            <v>18</v>
          </cell>
          <cell r="EG29">
            <v>3629</v>
          </cell>
          <cell r="EH29">
            <v>20</v>
          </cell>
          <cell r="EI29">
            <v>13</v>
          </cell>
          <cell r="EJ29">
            <v>0</v>
          </cell>
          <cell r="EK29">
            <v>33</v>
          </cell>
          <cell r="EL29">
            <v>3834</v>
          </cell>
          <cell r="EM29">
            <v>2317</v>
          </cell>
          <cell r="EN29">
            <v>116</v>
          </cell>
          <cell r="EO29">
            <v>6267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2700</v>
          </cell>
        </row>
        <row r="30">
          <cell r="A30" t="str">
            <v>0110</v>
          </cell>
          <cell r="B30" t="str">
            <v>3800104</v>
          </cell>
          <cell r="C30">
            <v>9</v>
          </cell>
          <cell r="D30" t="str">
            <v>충주우체국</v>
          </cell>
          <cell r="E30">
            <v>44589</v>
          </cell>
          <cell r="F30">
            <v>14544830</v>
          </cell>
          <cell r="G30">
            <v>868979</v>
          </cell>
          <cell r="H30">
            <v>155900480</v>
          </cell>
          <cell r="I30">
            <v>3116</v>
          </cell>
          <cell r="J30">
            <v>916684</v>
          </cell>
          <cell r="K30">
            <v>170445310</v>
          </cell>
          <cell r="L30">
            <v>17565</v>
          </cell>
          <cell r="M30">
            <v>31413910</v>
          </cell>
          <cell r="N30">
            <v>48427</v>
          </cell>
          <cell r="O30">
            <v>67347770</v>
          </cell>
          <cell r="P30">
            <v>2810</v>
          </cell>
          <cell r="Q30">
            <v>68802</v>
          </cell>
          <cell r="R30">
            <v>98761680</v>
          </cell>
          <cell r="S30">
            <v>28</v>
          </cell>
          <cell r="T30">
            <v>72000</v>
          </cell>
          <cell r="U30">
            <v>588</v>
          </cell>
          <cell r="V30">
            <v>889000</v>
          </cell>
          <cell r="W30">
            <v>0</v>
          </cell>
          <cell r="X30">
            <v>616</v>
          </cell>
          <cell r="Y30">
            <v>961000</v>
          </cell>
          <cell r="Z30">
            <v>9474</v>
          </cell>
          <cell r="AA30">
            <v>40160920</v>
          </cell>
          <cell r="AB30">
            <v>4448</v>
          </cell>
          <cell r="AC30">
            <v>12638160</v>
          </cell>
          <cell r="AD30">
            <v>77</v>
          </cell>
          <cell r="AE30">
            <v>13999</v>
          </cell>
          <cell r="AF30">
            <v>52799080</v>
          </cell>
          <cell r="AG30">
            <v>71656</v>
          </cell>
          <cell r="AH30">
            <v>86191660</v>
          </cell>
          <cell r="AI30">
            <v>922442</v>
          </cell>
          <cell r="AJ30">
            <v>236775410</v>
          </cell>
          <cell r="AK30">
            <v>6003</v>
          </cell>
          <cell r="AL30">
            <v>1000101</v>
          </cell>
          <cell r="AM30">
            <v>322967070</v>
          </cell>
          <cell r="AN30">
            <v>25006</v>
          </cell>
          <cell r="AO30">
            <v>6405790</v>
          </cell>
          <cell r="AP30">
            <v>0</v>
          </cell>
          <cell r="AQ30">
            <v>0</v>
          </cell>
          <cell r="AR30">
            <v>725</v>
          </cell>
          <cell r="AS30">
            <v>2</v>
          </cell>
          <cell r="AT30">
            <v>12</v>
          </cell>
          <cell r="AU30">
            <v>0</v>
          </cell>
          <cell r="AV30">
            <v>8272</v>
          </cell>
          <cell r="AW30">
            <v>835</v>
          </cell>
          <cell r="AX30">
            <v>96</v>
          </cell>
          <cell r="AY30">
            <v>0</v>
          </cell>
          <cell r="AZ30">
            <v>1229</v>
          </cell>
          <cell r="BA30">
            <v>0</v>
          </cell>
          <cell r="BB30">
            <v>5</v>
          </cell>
          <cell r="BC30">
            <v>1087</v>
          </cell>
          <cell r="BD30">
            <v>1087000</v>
          </cell>
          <cell r="BE30">
            <v>0</v>
          </cell>
          <cell r="BF30">
            <v>82</v>
          </cell>
          <cell r="BG30">
            <v>0</v>
          </cell>
          <cell r="BH30">
            <v>0</v>
          </cell>
          <cell r="BI30">
            <v>0</v>
          </cell>
          <cell r="BJ30">
            <v>6496</v>
          </cell>
          <cell r="BK30">
            <v>27574550</v>
          </cell>
          <cell r="BL30">
            <v>4</v>
          </cell>
          <cell r="BM30">
            <v>0</v>
          </cell>
          <cell r="BN30">
            <v>0</v>
          </cell>
          <cell r="BO30">
            <v>163</v>
          </cell>
          <cell r="BP30">
            <v>163000</v>
          </cell>
          <cell r="BQ30">
            <v>0</v>
          </cell>
          <cell r="BR30">
            <v>0</v>
          </cell>
          <cell r="BS30">
            <v>69076</v>
          </cell>
          <cell r="BT30">
            <v>102332</v>
          </cell>
          <cell r="BU30">
            <v>0</v>
          </cell>
          <cell r="BV30">
            <v>1047</v>
          </cell>
          <cell r="BW30">
            <v>0</v>
          </cell>
          <cell r="BX30">
            <v>172455</v>
          </cell>
          <cell r="BY30">
            <v>886</v>
          </cell>
          <cell r="BZ30">
            <v>593110</v>
          </cell>
          <cell r="CA30">
            <v>172</v>
          </cell>
          <cell r="CB30">
            <v>51700</v>
          </cell>
          <cell r="CC30">
            <v>0</v>
          </cell>
          <cell r="CD30">
            <v>0</v>
          </cell>
          <cell r="CE30">
            <v>6</v>
          </cell>
          <cell r="CF30">
            <v>21400</v>
          </cell>
          <cell r="CG30">
            <v>0</v>
          </cell>
          <cell r="CH30">
            <v>0</v>
          </cell>
          <cell r="CI30">
            <v>1064</v>
          </cell>
          <cell r="CJ30">
            <v>666210</v>
          </cell>
          <cell r="CK30">
            <v>11</v>
          </cell>
          <cell r="CL30">
            <v>58440</v>
          </cell>
          <cell r="CM30">
            <v>0</v>
          </cell>
          <cell r="CN30">
            <v>0</v>
          </cell>
          <cell r="CO30">
            <v>337</v>
          </cell>
          <cell r="CP30">
            <v>12719200</v>
          </cell>
          <cell r="CQ30">
            <v>348</v>
          </cell>
          <cell r="CR30">
            <v>12777640</v>
          </cell>
          <cell r="CS30">
            <v>117</v>
          </cell>
          <cell r="CT30">
            <v>3332700</v>
          </cell>
          <cell r="CU30">
            <v>1</v>
          </cell>
          <cell r="CV30">
            <v>20800</v>
          </cell>
          <cell r="CW30">
            <v>118</v>
          </cell>
          <cell r="CX30">
            <v>3353500</v>
          </cell>
          <cell r="CY30">
            <v>1530</v>
          </cell>
          <cell r="CZ30">
            <v>16797350</v>
          </cell>
          <cell r="DA30">
            <v>917748</v>
          </cell>
          <cell r="DB30">
            <v>171111520</v>
          </cell>
          <cell r="DC30">
            <v>69150</v>
          </cell>
          <cell r="DD30">
            <v>111539320</v>
          </cell>
          <cell r="DE30">
            <v>14733</v>
          </cell>
          <cell r="DF30">
            <v>57113580</v>
          </cell>
          <cell r="DG30">
            <v>1001631</v>
          </cell>
          <cell r="DH30">
            <v>339764420</v>
          </cell>
          <cell r="DI30">
            <v>311156290</v>
          </cell>
          <cell r="DJ30">
            <v>537779</v>
          </cell>
          <cell r="DK30">
            <v>94394380</v>
          </cell>
          <cell r="DL30">
            <v>37131</v>
          </cell>
          <cell r="DM30">
            <v>59820070</v>
          </cell>
          <cell r="DN30">
            <v>1570</v>
          </cell>
          <cell r="DO30">
            <v>4130000</v>
          </cell>
          <cell r="DP30">
            <v>576480</v>
          </cell>
          <cell r="DQ30">
            <v>158344450</v>
          </cell>
          <cell r="DR30">
            <v>1911468</v>
          </cell>
          <cell r="DS30">
            <v>100256</v>
          </cell>
          <cell r="DT30">
            <v>20423</v>
          </cell>
          <cell r="DU30">
            <v>2032147</v>
          </cell>
          <cell r="DV30">
            <v>25797</v>
          </cell>
          <cell r="DW30">
            <v>943662</v>
          </cell>
          <cell r="DX30">
            <v>3815</v>
          </cell>
          <cell r="DY30">
            <v>496</v>
          </cell>
          <cell r="DZ30">
            <v>401</v>
          </cell>
          <cell r="EA30">
            <v>9483</v>
          </cell>
          <cell r="EB30">
            <v>484</v>
          </cell>
          <cell r="EC30">
            <v>10368</v>
          </cell>
          <cell r="ED30">
            <v>18457</v>
          </cell>
          <cell r="EE30">
            <v>5292</v>
          </cell>
          <cell r="EF30">
            <v>37</v>
          </cell>
          <cell r="EG30">
            <v>23786</v>
          </cell>
          <cell r="EH30">
            <v>360</v>
          </cell>
          <cell r="EI30">
            <v>352</v>
          </cell>
          <cell r="EJ30">
            <v>2</v>
          </cell>
          <cell r="EK30">
            <v>714</v>
          </cell>
          <cell r="EL30">
            <v>19218</v>
          </cell>
          <cell r="EM30">
            <v>15127</v>
          </cell>
          <cell r="EN30">
            <v>523</v>
          </cell>
          <cell r="EO30">
            <v>34868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16357</v>
          </cell>
        </row>
        <row r="31">
          <cell r="A31" t="str">
            <v>0110</v>
          </cell>
          <cell r="B31" t="str">
            <v>3900124</v>
          </cell>
          <cell r="C31">
            <v>10</v>
          </cell>
          <cell r="D31" t="str">
            <v>제천우체국</v>
          </cell>
          <cell r="E31">
            <v>7143</v>
          </cell>
          <cell r="F31">
            <v>2844480</v>
          </cell>
          <cell r="G31">
            <v>587902</v>
          </cell>
          <cell r="H31">
            <v>104335680</v>
          </cell>
          <cell r="I31">
            <v>40000</v>
          </cell>
          <cell r="J31">
            <v>635045</v>
          </cell>
          <cell r="K31">
            <v>107180160</v>
          </cell>
          <cell r="L31">
            <v>12530</v>
          </cell>
          <cell r="M31">
            <v>17739200</v>
          </cell>
          <cell r="N31">
            <v>34379</v>
          </cell>
          <cell r="O31">
            <v>43858310</v>
          </cell>
          <cell r="P31">
            <v>2149</v>
          </cell>
          <cell r="Q31">
            <v>49058</v>
          </cell>
          <cell r="R31">
            <v>61597510</v>
          </cell>
          <cell r="S31">
            <v>519</v>
          </cell>
          <cell r="T31">
            <v>1349100</v>
          </cell>
          <cell r="U31">
            <v>5015</v>
          </cell>
          <cell r="V31">
            <v>7918110</v>
          </cell>
          <cell r="W31">
            <v>0</v>
          </cell>
          <cell r="X31">
            <v>5534</v>
          </cell>
          <cell r="Y31">
            <v>9267210</v>
          </cell>
          <cell r="Z31">
            <v>4469</v>
          </cell>
          <cell r="AA31">
            <v>19147840</v>
          </cell>
          <cell r="AB31">
            <v>2455</v>
          </cell>
          <cell r="AC31">
            <v>6720100</v>
          </cell>
          <cell r="AD31">
            <v>2</v>
          </cell>
          <cell r="AE31">
            <v>6926</v>
          </cell>
          <cell r="AF31">
            <v>25867940</v>
          </cell>
          <cell r="AG31">
            <v>24661</v>
          </cell>
          <cell r="AH31">
            <v>41080620</v>
          </cell>
          <cell r="AI31">
            <v>629751</v>
          </cell>
          <cell r="AJ31">
            <v>162832200</v>
          </cell>
          <cell r="AK31">
            <v>42151</v>
          </cell>
          <cell r="AL31">
            <v>696563</v>
          </cell>
          <cell r="AM31">
            <v>203912820</v>
          </cell>
          <cell r="AN31">
            <v>18106</v>
          </cell>
          <cell r="AO31">
            <v>4863140</v>
          </cell>
          <cell r="AP31">
            <v>1241</v>
          </cell>
          <cell r="AQ31">
            <v>105480</v>
          </cell>
          <cell r="AR31">
            <v>171</v>
          </cell>
          <cell r="AS31">
            <v>3</v>
          </cell>
          <cell r="AT31">
            <v>5</v>
          </cell>
          <cell r="AU31">
            <v>0</v>
          </cell>
          <cell r="AV31">
            <v>4514</v>
          </cell>
          <cell r="AW31">
            <v>811</v>
          </cell>
          <cell r="AX31">
            <v>127</v>
          </cell>
          <cell r="AY31">
            <v>0</v>
          </cell>
          <cell r="AZ31">
            <v>491</v>
          </cell>
          <cell r="BA31">
            <v>0</v>
          </cell>
          <cell r="BB31">
            <v>0</v>
          </cell>
          <cell r="BC31">
            <v>365</v>
          </cell>
          <cell r="BD31">
            <v>372620</v>
          </cell>
          <cell r="BE31">
            <v>1</v>
          </cell>
          <cell r="BF31">
            <v>77</v>
          </cell>
          <cell r="BG31">
            <v>0</v>
          </cell>
          <cell r="BH31">
            <v>0</v>
          </cell>
          <cell r="BI31">
            <v>3</v>
          </cell>
          <cell r="BJ31">
            <v>2688</v>
          </cell>
          <cell r="BK31">
            <v>11429000</v>
          </cell>
          <cell r="BL31">
            <v>0</v>
          </cell>
          <cell r="BM31">
            <v>0</v>
          </cell>
          <cell r="BN31">
            <v>0</v>
          </cell>
          <cell r="BO31">
            <v>62</v>
          </cell>
          <cell r="BP31">
            <v>62000</v>
          </cell>
          <cell r="BQ31">
            <v>0</v>
          </cell>
          <cell r="BR31">
            <v>1</v>
          </cell>
          <cell r="BS31">
            <v>57882</v>
          </cell>
          <cell r="BT31">
            <v>41814</v>
          </cell>
          <cell r="BU31">
            <v>0</v>
          </cell>
          <cell r="BV31">
            <v>0</v>
          </cell>
          <cell r="BW31">
            <v>0</v>
          </cell>
          <cell r="BX31">
            <v>99696</v>
          </cell>
          <cell r="BY31">
            <v>1046</v>
          </cell>
          <cell r="BZ31">
            <v>660020</v>
          </cell>
          <cell r="CA31">
            <v>21</v>
          </cell>
          <cell r="CB31">
            <v>7350</v>
          </cell>
          <cell r="CC31">
            <v>12</v>
          </cell>
          <cell r="CD31">
            <v>81400</v>
          </cell>
          <cell r="CE31">
            <v>6</v>
          </cell>
          <cell r="CF31">
            <v>23700</v>
          </cell>
          <cell r="CG31">
            <v>0</v>
          </cell>
          <cell r="CH31">
            <v>0</v>
          </cell>
          <cell r="CI31">
            <v>1085</v>
          </cell>
          <cell r="CJ31">
            <v>772470</v>
          </cell>
          <cell r="CK31">
            <v>8</v>
          </cell>
          <cell r="CL31">
            <v>77130</v>
          </cell>
          <cell r="CM31">
            <v>0</v>
          </cell>
          <cell r="CN31">
            <v>0</v>
          </cell>
          <cell r="CO31">
            <v>172</v>
          </cell>
          <cell r="CP31">
            <v>6598300</v>
          </cell>
          <cell r="CQ31">
            <v>180</v>
          </cell>
          <cell r="CR31">
            <v>6675430</v>
          </cell>
          <cell r="CS31">
            <v>74</v>
          </cell>
          <cell r="CT31">
            <v>2077100</v>
          </cell>
          <cell r="CU31">
            <v>0</v>
          </cell>
          <cell r="CV31">
            <v>0</v>
          </cell>
          <cell r="CW31">
            <v>74</v>
          </cell>
          <cell r="CX31">
            <v>2077100</v>
          </cell>
          <cell r="CY31">
            <v>1339</v>
          </cell>
          <cell r="CZ31">
            <v>9525000</v>
          </cell>
          <cell r="DA31">
            <v>636130</v>
          </cell>
          <cell r="DB31">
            <v>107952630</v>
          </cell>
          <cell r="DC31">
            <v>49238</v>
          </cell>
          <cell r="DD31">
            <v>68272940</v>
          </cell>
          <cell r="DE31">
            <v>12534</v>
          </cell>
          <cell r="DF31">
            <v>37212250</v>
          </cell>
          <cell r="DG31">
            <v>697902</v>
          </cell>
          <cell r="DH31">
            <v>213437820</v>
          </cell>
          <cell r="DI31">
            <v>155329540</v>
          </cell>
          <cell r="DJ31">
            <v>285045</v>
          </cell>
          <cell r="DK31">
            <v>49669220</v>
          </cell>
          <cell r="DL31">
            <v>17990</v>
          </cell>
          <cell r="DM31">
            <v>27040530</v>
          </cell>
          <cell r="DN31">
            <v>198</v>
          </cell>
          <cell r="DO31">
            <v>530500</v>
          </cell>
          <cell r="DP31">
            <v>303233</v>
          </cell>
          <cell r="DQ31">
            <v>77240250</v>
          </cell>
          <cell r="DR31">
            <v>1807212</v>
          </cell>
          <cell r="DS31">
            <v>82673</v>
          </cell>
          <cell r="DT31">
            <v>25705</v>
          </cell>
          <cell r="DU31">
            <v>1915590</v>
          </cell>
          <cell r="DV31">
            <v>28109</v>
          </cell>
          <cell r="DW31">
            <v>188766</v>
          </cell>
          <cell r="DX31">
            <v>1109</v>
          </cell>
          <cell r="DY31">
            <v>46656</v>
          </cell>
          <cell r="DZ31">
            <v>933</v>
          </cell>
          <cell r="EA31">
            <v>6201</v>
          </cell>
          <cell r="EB31">
            <v>1253</v>
          </cell>
          <cell r="EC31">
            <v>8387</v>
          </cell>
          <cell r="ED31">
            <v>2528</v>
          </cell>
          <cell r="EE31">
            <v>5913</v>
          </cell>
          <cell r="EF31">
            <v>134</v>
          </cell>
          <cell r="EG31">
            <v>8575</v>
          </cell>
          <cell r="EH31">
            <v>314</v>
          </cell>
          <cell r="EI31">
            <v>48</v>
          </cell>
          <cell r="EJ31">
            <v>0</v>
          </cell>
          <cell r="EK31">
            <v>362</v>
          </cell>
          <cell r="EL31">
            <v>3775</v>
          </cell>
          <cell r="EM31">
            <v>12162</v>
          </cell>
          <cell r="EN31">
            <v>1387</v>
          </cell>
          <cell r="EO31">
            <v>17324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22514</v>
          </cell>
        </row>
        <row r="32">
          <cell r="A32" t="str">
            <v>0110</v>
          </cell>
          <cell r="B32" t="str">
            <v>3958005</v>
          </cell>
          <cell r="C32">
            <v>25</v>
          </cell>
          <cell r="D32" t="str">
            <v>단양우체국</v>
          </cell>
          <cell r="E32">
            <v>12030</v>
          </cell>
          <cell r="F32">
            <v>4149000</v>
          </cell>
          <cell r="G32">
            <v>155289</v>
          </cell>
          <cell r="H32">
            <v>26806800</v>
          </cell>
          <cell r="I32">
            <v>2691</v>
          </cell>
          <cell r="J32">
            <v>170010</v>
          </cell>
          <cell r="K32">
            <v>30955800</v>
          </cell>
          <cell r="L32">
            <v>2956</v>
          </cell>
          <cell r="M32">
            <v>7764130</v>
          </cell>
          <cell r="N32">
            <v>5989</v>
          </cell>
          <cell r="O32">
            <v>8334090</v>
          </cell>
          <cell r="P32">
            <v>456</v>
          </cell>
          <cell r="Q32">
            <v>9401</v>
          </cell>
          <cell r="R32">
            <v>16098220</v>
          </cell>
          <cell r="S32">
            <v>13</v>
          </cell>
          <cell r="T32">
            <v>32500</v>
          </cell>
          <cell r="U32">
            <v>360</v>
          </cell>
          <cell r="V32">
            <v>541000</v>
          </cell>
          <cell r="W32">
            <v>0</v>
          </cell>
          <cell r="X32">
            <v>373</v>
          </cell>
          <cell r="Y32">
            <v>573500</v>
          </cell>
          <cell r="Z32">
            <v>1406</v>
          </cell>
          <cell r="AA32">
            <v>6562700</v>
          </cell>
          <cell r="AB32">
            <v>734</v>
          </cell>
          <cell r="AC32">
            <v>2494580</v>
          </cell>
          <cell r="AD32">
            <v>9</v>
          </cell>
          <cell r="AE32">
            <v>2149</v>
          </cell>
          <cell r="AF32">
            <v>9057280</v>
          </cell>
          <cell r="AG32">
            <v>16405</v>
          </cell>
          <cell r="AH32">
            <v>18508330</v>
          </cell>
          <cell r="AI32">
            <v>162372</v>
          </cell>
          <cell r="AJ32">
            <v>38176470</v>
          </cell>
          <cell r="AK32">
            <v>3156</v>
          </cell>
          <cell r="AL32">
            <v>181933</v>
          </cell>
          <cell r="AM32">
            <v>56684800</v>
          </cell>
          <cell r="AN32">
            <v>3679</v>
          </cell>
          <cell r="AO32">
            <v>976840</v>
          </cell>
          <cell r="AP32">
            <v>0</v>
          </cell>
          <cell r="AQ32">
            <v>0</v>
          </cell>
          <cell r="AR32">
            <v>324</v>
          </cell>
          <cell r="AS32">
            <v>0</v>
          </cell>
          <cell r="AT32">
            <v>0</v>
          </cell>
          <cell r="AU32">
            <v>0</v>
          </cell>
          <cell r="AV32">
            <v>324</v>
          </cell>
          <cell r="AW32">
            <v>117</v>
          </cell>
          <cell r="AX32">
            <v>59</v>
          </cell>
          <cell r="AY32">
            <v>0</v>
          </cell>
          <cell r="AZ32">
            <v>110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10</v>
          </cell>
          <cell r="BG32">
            <v>0</v>
          </cell>
          <cell r="BH32">
            <v>0</v>
          </cell>
          <cell r="BI32">
            <v>2</v>
          </cell>
          <cell r="BJ32">
            <v>589</v>
          </cell>
          <cell r="BK32">
            <v>2933200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23476</v>
          </cell>
          <cell r="BT32">
            <v>4422</v>
          </cell>
          <cell r="BU32">
            <v>0</v>
          </cell>
          <cell r="BV32">
            <v>0</v>
          </cell>
          <cell r="BW32">
            <v>0</v>
          </cell>
          <cell r="BX32">
            <v>27898</v>
          </cell>
          <cell r="BY32">
            <v>82</v>
          </cell>
          <cell r="BZ32">
            <v>42570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82</v>
          </cell>
          <cell r="CJ32">
            <v>42570</v>
          </cell>
          <cell r="CK32">
            <v>6</v>
          </cell>
          <cell r="CL32">
            <v>15070</v>
          </cell>
          <cell r="CM32">
            <v>0</v>
          </cell>
          <cell r="CN32">
            <v>0</v>
          </cell>
          <cell r="CO32">
            <v>49</v>
          </cell>
          <cell r="CP32">
            <v>1678700</v>
          </cell>
          <cell r="CQ32">
            <v>55</v>
          </cell>
          <cell r="CR32">
            <v>1693770</v>
          </cell>
          <cell r="CS32">
            <v>10</v>
          </cell>
          <cell r="CT32">
            <v>183600</v>
          </cell>
          <cell r="CU32">
            <v>0</v>
          </cell>
          <cell r="CV32">
            <v>0</v>
          </cell>
          <cell r="CW32">
            <v>10</v>
          </cell>
          <cell r="CX32">
            <v>183600</v>
          </cell>
          <cell r="CY32">
            <v>147</v>
          </cell>
          <cell r="CZ32">
            <v>1919940</v>
          </cell>
          <cell r="DA32">
            <v>170092</v>
          </cell>
          <cell r="DB32">
            <v>30998370</v>
          </cell>
          <cell r="DC32">
            <v>9456</v>
          </cell>
          <cell r="DD32">
            <v>17791990</v>
          </cell>
          <cell r="DE32">
            <v>2532</v>
          </cell>
          <cell r="DF32">
            <v>9814380</v>
          </cell>
          <cell r="DG32">
            <v>182080</v>
          </cell>
          <cell r="DH32">
            <v>58604740</v>
          </cell>
          <cell r="DI32">
            <v>52968710</v>
          </cell>
          <cell r="DJ32">
            <v>92782</v>
          </cell>
          <cell r="DK32">
            <v>14994520</v>
          </cell>
          <cell r="DL32">
            <v>3836</v>
          </cell>
          <cell r="DM32">
            <v>9877880</v>
          </cell>
          <cell r="DN32">
            <v>34</v>
          </cell>
          <cell r="DO32">
            <v>97500</v>
          </cell>
          <cell r="DP32">
            <v>96652</v>
          </cell>
          <cell r="DQ32">
            <v>24969900</v>
          </cell>
          <cell r="DR32">
            <v>552105</v>
          </cell>
          <cell r="DS32">
            <v>15464</v>
          </cell>
          <cell r="DT32">
            <v>4092</v>
          </cell>
          <cell r="DU32">
            <v>571661</v>
          </cell>
          <cell r="DV32">
            <v>763</v>
          </cell>
          <cell r="DW32">
            <v>620656</v>
          </cell>
          <cell r="DX32">
            <v>112</v>
          </cell>
          <cell r="DY32">
            <v>130</v>
          </cell>
          <cell r="DZ32">
            <v>50</v>
          </cell>
          <cell r="EA32">
            <v>1089</v>
          </cell>
          <cell r="EB32">
            <v>50</v>
          </cell>
          <cell r="EC32">
            <v>1189</v>
          </cell>
          <cell r="ED32">
            <v>1014</v>
          </cell>
          <cell r="EE32">
            <v>756</v>
          </cell>
          <cell r="EF32">
            <v>27</v>
          </cell>
          <cell r="EG32">
            <v>1797</v>
          </cell>
          <cell r="EH32">
            <v>14</v>
          </cell>
          <cell r="EI32">
            <v>6</v>
          </cell>
          <cell r="EJ32">
            <v>0</v>
          </cell>
          <cell r="EK32">
            <v>20</v>
          </cell>
          <cell r="EL32">
            <v>1078</v>
          </cell>
          <cell r="EM32">
            <v>1851</v>
          </cell>
          <cell r="EN32">
            <v>77</v>
          </cell>
          <cell r="EO32">
            <v>3006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7243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.주택의 종류"/>
      <sheetName val="3.아파트건립"/>
      <sheetName val="5.용도지구"/>
      <sheetName val="6.용도지역"/>
      <sheetName val="7.개발제한구역"/>
      <sheetName val="8.공원"/>
      <sheetName val="1.주택현황및보급률"/>
      <sheetName val="6.용도지구"/>
      <sheetName val="7.용도지역"/>
      <sheetName val="8.개발제한구역"/>
      <sheetName val="9.공원"/>
      <sheetName val="16. 무허가 건축물"/>
      <sheetName val="~~8. 기존 무허가건물 정리, 9. 도시환경 정비사업~"/>
      <sheetName val="~~~7. 주택 재개발사업~~~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국별접수종별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.행정구역"/>
      <sheetName val="5.인구이동"/>
      <sheetName val="5-1.읍면동별인구이동"/>
      <sheetName val="1.공무원총괄"/>
      <sheetName val="2.본청사업소공무원정원(2-1)"/>
      <sheetName val="2.본청사업소공무원정원(2-2)"/>
      <sheetName val="3.읍면동공무원(정원)"/>
      <sheetName val="5.퇴직사유별 공무원"/>
      <sheetName val="2.2.행정구역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14"/>
      <sheetName val="3-1-0"/>
      <sheetName val="Sheet2"/>
      <sheetName val="Sheet3"/>
      <sheetName val="Sheet4"/>
      <sheetName val="Sheet5"/>
      <sheetName val="0110원본"/>
      <sheetName val="cod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U37"/>
  <sheetViews>
    <sheetView view="pageBreakPreview" zoomScale="86" zoomScaleSheetLayoutView="86" zoomScalePageLayoutView="0" workbookViewId="0" topLeftCell="A14">
      <selection activeCell="C26" sqref="C26"/>
    </sheetView>
  </sheetViews>
  <sheetFormatPr defaultColWidth="9.00390625" defaultRowHeight="14.25"/>
  <cols>
    <col min="1" max="1" width="10.75390625" style="42" customWidth="1"/>
    <col min="2" max="2" width="8.875" style="52" customWidth="1"/>
    <col min="3" max="4" width="8.875" style="53" customWidth="1"/>
    <col min="5" max="5" width="8.875" style="42" customWidth="1"/>
    <col min="6" max="8" width="8.875" style="53" customWidth="1"/>
    <col min="9" max="9" width="8.375" style="53" customWidth="1"/>
    <col min="10" max="10" width="7.75390625" style="53" customWidth="1"/>
    <col min="11" max="11" width="7.625" style="53" customWidth="1"/>
    <col min="12" max="12" width="11.25390625" style="53" customWidth="1"/>
    <col min="13" max="13" width="7.625" style="54" customWidth="1"/>
    <col min="14" max="14" width="8.50390625" style="55" customWidth="1"/>
    <col min="15" max="15" width="10.375" style="53" customWidth="1"/>
    <col min="16" max="16" width="8.625" style="54" customWidth="1"/>
    <col min="17" max="17" width="10.375" style="42" customWidth="1"/>
    <col min="18" max="18" width="5.75390625" style="42" customWidth="1"/>
    <col min="19" max="19" width="9.00390625" style="42" customWidth="1"/>
    <col min="20" max="20" width="10.125" style="42" customWidth="1"/>
    <col min="21" max="16384" width="9.00390625" style="42" customWidth="1"/>
  </cols>
  <sheetData>
    <row r="1" spans="1:17" s="83" customFormat="1" ht="11.25">
      <c r="A1" s="79" t="s">
        <v>181</v>
      </c>
      <c r="B1" s="80"/>
      <c r="C1" s="81"/>
      <c r="D1" s="81"/>
      <c r="F1" s="81"/>
      <c r="G1" s="81"/>
      <c r="H1" s="81"/>
      <c r="I1" s="81"/>
      <c r="J1" s="81"/>
      <c r="K1" s="81"/>
      <c r="L1" s="81"/>
      <c r="M1" s="149"/>
      <c r="N1" s="82"/>
      <c r="O1" s="81"/>
      <c r="P1" s="149"/>
      <c r="Q1" s="82" t="s">
        <v>40</v>
      </c>
    </row>
    <row r="2" spans="1:17" ht="6.75" customHeight="1">
      <c r="A2" s="59"/>
      <c r="Q2" s="84"/>
    </row>
    <row r="3" spans="1:17" s="85" customFormat="1" ht="23.25" customHeight="1">
      <c r="A3" s="166" t="s">
        <v>182</v>
      </c>
      <c r="B3" s="166"/>
      <c r="C3" s="166"/>
      <c r="D3" s="166"/>
      <c r="E3" s="166"/>
      <c r="F3" s="166"/>
      <c r="G3" s="166"/>
      <c r="H3" s="166"/>
      <c r="I3" s="166"/>
      <c r="J3" s="1034" t="s">
        <v>668</v>
      </c>
      <c r="K3" s="1034"/>
      <c r="L3" s="1034"/>
      <c r="M3" s="1034"/>
      <c r="N3" s="1034"/>
      <c r="O3" s="1034"/>
      <c r="P3" s="1034"/>
      <c r="Q3" s="1034"/>
    </row>
    <row r="4" spans="1:17" s="88" customFormat="1" ht="12.75" customHeight="1">
      <c r="A4" s="42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7"/>
      <c r="N4" s="87"/>
      <c r="O4" s="87"/>
      <c r="P4" s="87"/>
      <c r="Q4" s="87"/>
    </row>
    <row r="5" spans="1:17" s="5" customFormat="1" ht="15">
      <c r="A5" s="5" t="s">
        <v>153</v>
      </c>
      <c r="B5" s="43"/>
      <c r="M5" s="44"/>
      <c r="N5" s="43"/>
      <c r="P5" s="44"/>
      <c r="Q5" s="43" t="s">
        <v>8</v>
      </c>
    </row>
    <row r="6" spans="1:19" s="45" customFormat="1" ht="17.25" customHeight="1">
      <c r="A6" s="1035" t="s">
        <v>680</v>
      </c>
      <c r="B6" s="474" t="s">
        <v>670</v>
      </c>
      <c r="C6" s="475" t="s">
        <v>671</v>
      </c>
      <c r="D6" s="476"/>
      <c r="E6" s="476"/>
      <c r="F6" s="476"/>
      <c r="G6" s="476"/>
      <c r="H6" s="476"/>
      <c r="I6" s="476" t="s">
        <v>555</v>
      </c>
      <c r="J6" s="476"/>
      <c r="K6" s="477"/>
      <c r="L6" s="478" t="s">
        <v>173</v>
      </c>
      <c r="M6" s="479" t="s">
        <v>174</v>
      </c>
      <c r="N6" s="480" t="s">
        <v>672</v>
      </c>
      <c r="O6" s="481" t="s">
        <v>676</v>
      </c>
      <c r="P6" s="482"/>
      <c r="Q6" s="1038" t="s">
        <v>83</v>
      </c>
      <c r="S6" s="1"/>
    </row>
    <row r="7" spans="1:19" s="45" customFormat="1" ht="17.25" customHeight="1">
      <c r="A7" s="1036"/>
      <c r="B7" s="483"/>
      <c r="C7" s="484" t="s">
        <v>673</v>
      </c>
      <c r="D7" s="485"/>
      <c r="E7" s="486"/>
      <c r="F7" s="487" t="s">
        <v>171</v>
      </c>
      <c r="G7" s="488" t="s">
        <v>53</v>
      </c>
      <c r="H7" s="489"/>
      <c r="I7" s="484" t="s">
        <v>172</v>
      </c>
      <c r="J7" s="485"/>
      <c r="K7" s="490"/>
      <c r="L7" s="483" t="s">
        <v>674</v>
      </c>
      <c r="M7" s="491" t="s">
        <v>565</v>
      </c>
      <c r="N7" s="1023" t="s">
        <v>997</v>
      </c>
      <c r="O7" s="492"/>
      <c r="P7" s="493" t="s">
        <v>675</v>
      </c>
      <c r="Q7" s="1039"/>
      <c r="S7" s="1"/>
    </row>
    <row r="8" spans="1:19" s="45" customFormat="1" ht="33" customHeight="1">
      <c r="A8" s="1036"/>
      <c r="B8" s="483" t="s">
        <v>66</v>
      </c>
      <c r="C8" s="494"/>
      <c r="D8" s="495" t="s">
        <v>19</v>
      </c>
      <c r="E8" s="496" t="s">
        <v>20</v>
      </c>
      <c r="F8" s="485"/>
      <c r="G8" s="497" t="s">
        <v>19</v>
      </c>
      <c r="H8" s="495" t="s">
        <v>20</v>
      </c>
      <c r="I8" s="498"/>
      <c r="J8" s="495" t="s">
        <v>19</v>
      </c>
      <c r="K8" s="495" t="s">
        <v>20</v>
      </c>
      <c r="L8" s="487" t="s">
        <v>52</v>
      </c>
      <c r="M8" s="497" t="s">
        <v>35</v>
      </c>
      <c r="N8" s="499" t="s">
        <v>128</v>
      </c>
      <c r="O8" s="492" t="s">
        <v>39</v>
      </c>
      <c r="P8" s="500"/>
      <c r="Q8" s="1039"/>
      <c r="S8" s="1"/>
    </row>
    <row r="9" spans="1:19" s="45" customFormat="1" ht="31.5" customHeight="1">
      <c r="A9" s="1037"/>
      <c r="B9" s="501" t="s">
        <v>34</v>
      </c>
      <c r="C9" s="502" t="s">
        <v>70</v>
      </c>
      <c r="D9" s="502" t="s">
        <v>67</v>
      </c>
      <c r="E9" s="503" t="s">
        <v>68</v>
      </c>
      <c r="F9" s="502" t="s">
        <v>64</v>
      </c>
      <c r="G9" s="502" t="s">
        <v>67</v>
      </c>
      <c r="H9" s="502" t="s">
        <v>68</v>
      </c>
      <c r="I9" s="502" t="s">
        <v>36</v>
      </c>
      <c r="J9" s="502" t="s">
        <v>67</v>
      </c>
      <c r="K9" s="504" t="s">
        <v>68</v>
      </c>
      <c r="L9" s="505" t="s">
        <v>127</v>
      </c>
      <c r="M9" s="506" t="s">
        <v>37</v>
      </c>
      <c r="N9" s="507" t="s">
        <v>54</v>
      </c>
      <c r="O9" s="508" t="s">
        <v>65</v>
      </c>
      <c r="P9" s="509" t="s">
        <v>69</v>
      </c>
      <c r="Q9" s="1040"/>
      <c r="S9" s="1"/>
    </row>
    <row r="10" spans="1:19" s="45" customFormat="1" ht="31.5" customHeight="1">
      <c r="A10" s="510">
        <v>2005</v>
      </c>
      <c r="B10" s="511">
        <v>41125</v>
      </c>
      <c r="C10" s="511">
        <f>D10+E10</f>
        <v>108639</v>
      </c>
      <c r="D10" s="511">
        <v>55041</v>
      </c>
      <c r="E10" s="512">
        <v>53598</v>
      </c>
      <c r="F10" s="512">
        <f>G10+H10</f>
        <v>108056</v>
      </c>
      <c r="G10" s="511">
        <f>D10-J10</f>
        <v>54694</v>
      </c>
      <c r="H10" s="511">
        <f>E10-K10</f>
        <v>53362</v>
      </c>
      <c r="I10" s="512">
        <f>J10+K10</f>
        <v>583</v>
      </c>
      <c r="J10" s="512">
        <v>347</v>
      </c>
      <c r="K10" s="512">
        <v>236</v>
      </c>
      <c r="L10" s="513">
        <v>-0.7</v>
      </c>
      <c r="M10" s="514">
        <f>F10/B10</f>
        <v>2.627501519756839</v>
      </c>
      <c r="N10" s="512">
        <v>16437</v>
      </c>
      <c r="O10" s="515">
        <f aca="true" t="shared" si="0" ref="O10:O20">C10/P10</f>
        <v>190.94983653812352</v>
      </c>
      <c r="P10" s="516">
        <v>568.94</v>
      </c>
      <c r="Q10" s="497">
        <v>2005</v>
      </c>
      <c r="S10" s="1"/>
    </row>
    <row r="11" spans="1:20" s="4" customFormat="1" ht="30" customHeight="1">
      <c r="A11" s="517">
        <v>2006</v>
      </c>
      <c r="B11" s="511">
        <v>41991</v>
      </c>
      <c r="C11" s="511">
        <v>108526</v>
      </c>
      <c r="D11" s="511">
        <v>55097</v>
      </c>
      <c r="E11" s="512">
        <v>53429</v>
      </c>
      <c r="F11" s="512">
        <v>107591</v>
      </c>
      <c r="G11" s="511">
        <v>54455</v>
      </c>
      <c r="H11" s="511">
        <v>53136</v>
      </c>
      <c r="I11" s="512">
        <v>935</v>
      </c>
      <c r="J11" s="512">
        <v>642</v>
      </c>
      <c r="K11" s="512">
        <v>293</v>
      </c>
      <c r="L11" s="513">
        <v>-0.10401421220740249</v>
      </c>
      <c r="M11" s="514">
        <v>2.5622395275178014</v>
      </c>
      <c r="N11" s="512">
        <v>17059</v>
      </c>
      <c r="O11" s="515">
        <f t="shared" si="0"/>
        <v>190.74116385749687</v>
      </c>
      <c r="P11" s="516">
        <v>568.97</v>
      </c>
      <c r="Q11" s="518">
        <v>2006</v>
      </c>
      <c r="S11" s="2"/>
      <c r="T11" s="3"/>
    </row>
    <row r="12" spans="1:20" s="4" customFormat="1" ht="30" customHeight="1">
      <c r="A12" s="517">
        <v>2007</v>
      </c>
      <c r="B12" s="511">
        <v>43055</v>
      </c>
      <c r="C12" s="511">
        <v>108783</v>
      </c>
      <c r="D12" s="511">
        <v>55168</v>
      </c>
      <c r="E12" s="512">
        <v>53615</v>
      </c>
      <c r="F12" s="512">
        <v>107637</v>
      </c>
      <c r="G12" s="511">
        <v>54426</v>
      </c>
      <c r="H12" s="511">
        <v>53211</v>
      </c>
      <c r="I12" s="512">
        <v>1146</v>
      </c>
      <c r="J12" s="512">
        <v>742</v>
      </c>
      <c r="K12" s="512">
        <v>404</v>
      </c>
      <c r="L12" s="513">
        <v>0.2368096124431012</v>
      </c>
      <c r="M12" s="514">
        <v>2.4999883869469284</v>
      </c>
      <c r="N12" s="512">
        <v>17916</v>
      </c>
      <c r="O12" s="515">
        <f t="shared" si="0"/>
        <v>191.17941688195287</v>
      </c>
      <c r="P12" s="516">
        <v>569.01</v>
      </c>
      <c r="Q12" s="518">
        <v>2007</v>
      </c>
      <c r="S12" s="2"/>
      <c r="T12" s="3"/>
    </row>
    <row r="13" spans="1:20" s="4" customFormat="1" ht="30" customHeight="1">
      <c r="A13" s="517">
        <v>2008</v>
      </c>
      <c r="B13" s="511">
        <v>43645</v>
      </c>
      <c r="C13" s="511">
        <v>108182</v>
      </c>
      <c r="D13" s="511">
        <v>54871</v>
      </c>
      <c r="E13" s="512">
        <v>53311</v>
      </c>
      <c r="F13" s="512">
        <v>106885</v>
      </c>
      <c r="G13" s="511">
        <v>54065</v>
      </c>
      <c r="H13" s="511">
        <v>52820</v>
      </c>
      <c r="I13" s="512">
        <v>1297</v>
      </c>
      <c r="J13" s="512">
        <v>806</v>
      </c>
      <c r="K13" s="512">
        <v>491</v>
      </c>
      <c r="L13" s="513">
        <v>-0.5524760302620814</v>
      </c>
      <c r="M13" s="514">
        <v>2.448963226028182</v>
      </c>
      <c r="N13" s="512">
        <v>18408</v>
      </c>
      <c r="O13" s="515">
        <f t="shared" si="0"/>
        <v>190.13322085134803</v>
      </c>
      <c r="P13" s="516">
        <v>568.98</v>
      </c>
      <c r="Q13" s="518">
        <v>2008</v>
      </c>
      <c r="S13" s="2"/>
      <c r="T13" s="3"/>
    </row>
    <row r="14" spans="1:20" s="4" customFormat="1" ht="30" customHeight="1">
      <c r="A14" s="517">
        <v>2009</v>
      </c>
      <c r="B14" s="511">
        <v>44231</v>
      </c>
      <c r="C14" s="511">
        <v>108141</v>
      </c>
      <c r="D14" s="511">
        <v>54857</v>
      </c>
      <c r="E14" s="512">
        <v>53284</v>
      </c>
      <c r="F14" s="512">
        <v>106754</v>
      </c>
      <c r="G14" s="511">
        <v>53990</v>
      </c>
      <c r="H14" s="511">
        <v>52764</v>
      </c>
      <c r="I14" s="512">
        <v>1387</v>
      </c>
      <c r="J14" s="512">
        <v>867</v>
      </c>
      <c r="K14" s="512">
        <v>520</v>
      </c>
      <c r="L14" s="513">
        <v>-0.03789909596790594</v>
      </c>
      <c r="M14" s="514">
        <v>2.413556103185549</v>
      </c>
      <c r="N14" s="512">
        <v>18858</v>
      </c>
      <c r="O14" s="515">
        <f t="shared" si="0"/>
        <v>190.05114145621343</v>
      </c>
      <c r="P14" s="516">
        <v>569.01</v>
      </c>
      <c r="Q14" s="518">
        <v>2009</v>
      </c>
      <c r="S14" s="2"/>
      <c r="T14" s="3"/>
    </row>
    <row r="15" spans="1:20" s="4" customFormat="1" ht="30" customHeight="1">
      <c r="A15" s="517">
        <v>2010</v>
      </c>
      <c r="B15" s="511">
        <v>45299</v>
      </c>
      <c r="C15" s="511">
        <v>108865</v>
      </c>
      <c r="D15" s="511">
        <v>55184</v>
      </c>
      <c r="E15" s="512">
        <v>53681</v>
      </c>
      <c r="F15" s="512">
        <v>107346</v>
      </c>
      <c r="G15" s="511">
        <v>54188</v>
      </c>
      <c r="H15" s="511">
        <v>53158</v>
      </c>
      <c r="I15" s="512">
        <v>1519</v>
      </c>
      <c r="J15" s="512">
        <v>996</v>
      </c>
      <c r="K15" s="512">
        <v>523</v>
      </c>
      <c r="L15" s="513">
        <v>0.6694963057489759</v>
      </c>
      <c r="M15" s="514">
        <v>2.3697211858981433</v>
      </c>
      <c r="N15" s="512">
        <v>19354</v>
      </c>
      <c r="O15" s="515">
        <f t="shared" si="0"/>
        <v>191.32352682729655</v>
      </c>
      <c r="P15" s="516">
        <v>569.01</v>
      </c>
      <c r="Q15" s="518">
        <v>2010</v>
      </c>
      <c r="S15" s="2"/>
      <c r="T15" s="3"/>
    </row>
    <row r="16" spans="1:20" s="4" customFormat="1" ht="30" customHeight="1">
      <c r="A16" s="517">
        <v>2011</v>
      </c>
      <c r="B16" s="511">
        <v>45275</v>
      </c>
      <c r="C16" s="511">
        <v>108260</v>
      </c>
      <c r="D16" s="511">
        <v>54966</v>
      </c>
      <c r="E16" s="512">
        <v>53294</v>
      </c>
      <c r="F16" s="512">
        <v>106421</v>
      </c>
      <c r="G16" s="511">
        <v>53685</v>
      </c>
      <c r="H16" s="511">
        <v>52736</v>
      </c>
      <c r="I16" s="512">
        <v>1839</v>
      </c>
      <c r="J16" s="512">
        <v>1281</v>
      </c>
      <c r="K16" s="512">
        <v>558</v>
      </c>
      <c r="L16" s="513">
        <v>-0.5557341661691085</v>
      </c>
      <c r="M16" s="514">
        <v>2.3505466593042517</v>
      </c>
      <c r="N16" s="512">
        <v>19756</v>
      </c>
      <c r="O16" s="515">
        <f t="shared" si="0"/>
        <v>190.26027662079753</v>
      </c>
      <c r="P16" s="516">
        <v>569.01</v>
      </c>
      <c r="Q16" s="518">
        <v>2011</v>
      </c>
      <c r="S16" s="2"/>
      <c r="T16" s="3"/>
    </row>
    <row r="17" spans="1:20" s="4" customFormat="1" ht="30" customHeight="1">
      <c r="A17" s="517">
        <v>2012</v>
      </c>
      <c r="B17" s="511">
        <v>45284</v>
      </c>
      <c r="C17" s="511">
        <v>107438</v>
      </c>
      <c r="D17" s="511">
        <v>54549</v>
      </c>
      <c r="E17" s="512">
        <v>52889</v>
      </c>
      <c r="F17" s="512">
        <v>105559</v>
      </c>
      <c r="G17" s="511">
        <v>53272</v>
      </c>
      <c r="H17" s="511">
        <v>52287</v>
      </c>
      <c r="I17" s="512">
        <v>1879</v>
      </c>
      <c r="J17" s="512">
        <v>1277</v>
      </c>
      <c r="K17" s="512">
        <v>602</v>
      </c>
      <c r="L17" s="513">
        <v>-0.7592832070940329</v>
      </c>
      <c r="M17" s="514">
        <v>2.3310440773783236</v>
      </c>
      <c r="N17" s="511">
        <v>20453</v>
      </c>
      <c r="O17" s="515">
        <f t="shared" si="0"/>
        <v>188.81566229064515</v>
      </c>
      <c r="P17" s="519">
        <v>569.01</v>
      </c>
      <c r="Q17" s="518">
        <v>2012</v>
      </c>
      <c r="S17" s="2"/>
      <c r="T17" s="3"/>
    </row>
    <row r="18" spans="1:21" s="4" customFormat="1" ht="30" customHeight="1">
      <c r="A18" s="517">
        <v>2013</v>
      </c>
      <c r="B18" s="511">
        <v>45455</v>
      </c>
      <c r="C18" s="511">
        <v>107008</v>
      </c>
      <c r="D18" s="511">
        <v>54495</v>
      </c>
      <c r="E18" s="512">
        <v>52513</v>
      </c>
      <c r="F18" s="512">
        <v>104938</v>
      </c>
      <c r="G18" s="511">
        <v>53010</v>
      </c>
      <c r="H18" s="511">
        <v>51928</v>
      </c>
      <c r="I18" s="512">
        <v>2070</v>
      </c>
      <c r="J18" s="512">
        <v>1485</v>
      </c>
      <c r="K18" s="512">
        <v>585</v>
      </c>
      <c r="L18" s="513">
        <v>-0.4002308308047432</v>
      </c>
      <c r="M18" s="514">
        <v>2.3086129138708613</v>
      </c>
      <c r="N18" s="511">
        <v>21139</v>
      </c>
      <c r="O18" s="515">
        <f t="shared" si="0"/>
        <v>188.0589392405904</v>
      </c>
      <c r="P18" s="519">
        <v>569.0131</v>
      </c>
      <c r="Q18" s="518">
        <v>2013</v>
      </c>
      <c r="S18" s="7"/>
      <c r="U18" s="8"/>
    </row>
    <row r="19" spans="1:21" s="4" customFormat="1" ht="30" customHeight="1">
      <c r="A19" s="517">
        <v>2014</v>
      </c>
      <c r="B19" s="511">
        <v>45831</v>
      </c>
      <c r="C19" s="511">
        <v>106702</v>
      </c>
      <c r="D19" s="511">
        <v>54443</v>
      </c>
      <c r="E19" s="512">
        <v>52259</v>
      </c>
      <c r="F19" s="512">
        <v>104321</v>
      </c>
      <c r="G19" s="511">
        <v>52668</v>
      </c>
      <c r="H19" s="511">
        <v>51653</v>
      </c>
      <c r="I19" s="512">
        <v>2381</v>
      </c>
      <c r="J19" s="512">
        <v>1775</v>
      </c>
      <c r="K19" s="512">
        <v>606</v>
      </c>
      <c r="L19" s="513">
        <v>-0.2859599282296651</v>
      </c>
      <c r="M19" s="514">
        <v>2.276210425258013</v>
      </c>
      <c r="N19" s="511">
        <v>21817</v>
      </c>
      <c r="O19" s="515">
        <f t="shared" si="0"/>
        <v>187.4233721522545</v>
      </c>
      <c r="P19" s="519">
        <v>569.31</v>
      </c>
      <c r="Q19" s="518">
        <v>2014</v>
      </c>
      <c r="S19" s="7"/>
      <c r="U19" s="8"/>
    </row>
    <row r="20" spans="1:21" s="4" customFormat="1" ht="30" customHeight="1">
      <c r="A20" s="517">
        <v>2015</v>
      </c>
      <c r="B20" s="511">
        <v>46739</v>
      </c>
      <c r="C20" s="511">
        <v>107279</v>
      </c>
      <c r="D20" s="511">
        <v>54889</v>
      </c>
      <c r="E20" s="512">
        <v>52390</v>
      </c>
      <c r="F20" s="512">
        <v>104754</v>
      </c>
      <c r="G20" s="511">
        <v>52968</v>
      </c>
      <c r="H20" s="511">
        <v>51786</v>
      </c>
      <c r="I20" s="512">
        <v>2525</v>
      </c>
      <c r="J20" s="512">
        <v>1921</v>
      </c>
      <c r="K20" s="512">
        <v>604</v>
      </c>
      <c r="L20" s="513">
        <v>0.5407583737886825</v>
      </c>
      <c r="M20" s="514">
        <v>2.241254626757098</v>
      </c>
      <c r="N20" s="511">
        <v>22460</v>
      </c>
      <c r="O20" s="515">
        <f t="shared" si="0"/>
        <v>188.40709518791712</v>
      </c>
      <c r="P20" s="519">
        <v>569.4</v>
      </c>
      <c r="Q20" s="518">
        <v>2015</v>
      </c>
      <c r="S20" s="403"/>
      <c r="U20" s="8"/>
    </row>
    <row r="21" spans="1:21" s="4" customFormat="1" ht="30" customHeight="1">
      <c r="A21" s="517">
        <v>2016</v>
      </c>
      <c r="B21" s="511">
        <v>47011</v>
      </c>
      <c r="C21" s="511">
        <v>106501</v>
      </c>
      <c r="D21" s="511">
        <v>54525</v>
      </c>
      <c r="E21" s="512">
        <v>51976</v>
      </c>
      <c r="F21" s="512">
        <v>103873</v>
      </c>
      <c r="G21" s="511">
        <v>52521</v>
      </c>
      <c r="H21" s="511">
        <v>51352</v>
      </c>
      <c r="I21" s="512">
        <v>2628</v>
      </c>
      <c r="J21" s="512">
        <v>2004</v>
      </c>
      <c r="K21" s="512">
        <v>624</v>
      </c>
      <c r="L21" s="513">
        <v>-0.7252118308336207</v>
      </c>
      <c r="M21" s="514">
        <v>2.20954670183574</v>
      </c>
      <c r="N21" s="511">
        <v>22968</v>
      </c>
      <c r="O21" s="515">
        <v>181.03280002788526</v>
      </c>
      <c r="P21" s="519">
        <v>573.78</v>
      </c>
      <c r="Q21" s="518">
        <v>2016</v>
      </c>
      <c r="S21" s="403"/>
      <c r="U21" s="8"/>
    </row>
    <row r="22" spans="1:21" s="4" customFormat="1" ht="30" customHeight="1">
      <c r="A22" s="517">
        <v>2017</v>
      </c>
      <c r="B22" s="511">
        <v>47407</v>
      </c>
      <c r="C22" s="511">
        <v>105843</v>
      </c>
      <c r="D22" s="511">
        <v>54181</v>
      </c>
      <c r="E22" s="512">
        <v>51662</v>
      </c>
      <c r="F22" s="512">
        <v>103198</v>
      </c>
      <c r="G22" s="511">
        <v>52214</v>
      </c>
      <c r="H22" s="511">
        <v>50984</v>
      </c>
      <c r="I22" s="512">
        <v>2645</v>
      </c>
      <c r="J22" s="512">
        <v>1967</v>
      </c>
      <c r="K22" s="512">
        <v>678</v>
      </c>
      <c r="L22" s="513">
        <v>-0.6178345743232458</v>
      </c>
      <c r="M22" s="514">
        <v>2.1768515198177485</v>
      </c>
      <c r="N22" s="511">
        <v>23622</v>
      </c>
      <c r="O22" s="515">
        <v>179.82</v>
      </c>
      <c r="P22" s="519">
        <v>573.9</v>
      </c>
      <c r="Q22" s="518">
        <v>2017</v>
      </c>
      <c r="S22" s="404"/>
      <c r="U22" s="8"/>
    </row>
    <row r="23" spans="1:21" s="4" customFormat="1" ht="30" customHeight="1">
      <c r="A23" s="517">
        <v>2018</v>
      </c>
      <c r="B23" s="511">
        <v>47705</v>
      </c>
      <c r="C23" s="511">
        <v>104881</v>
      </c>
      <c r="D23" s="511">
        <v>53830</v>
      </c>
      <c r="E23" s="512">
        <v>51051</v>
      </c>
      <c r="F23" s="512">
        <v>101990</v>
      </c>
      <c r="G23" s="511">
        <v>51580</v>
      </c>
      <c r="H23" s="511">
        <v>50410</v>
      </c>
      <c r="I23" s="512">
        <v>2891</v>
      </c>
      <c r="J23" s="512">
        <v>2250</v>
      </c>
      <c r="K23" s="512">
        <v>641</v>
      </c>
      <c r="L23" s="513">
        <v>-0.908893360921365</v>
      </c>
      <c r="M23" s="514">
        <v>2.1</v>
      </c>
      <c r="N23" s="511">
        <v>24116</v>
      </c>
      <c r="O23" s="515">
        <v>177.71</v>
      </c>
      <c r="P23" s="519">
        <v>573.9</v>
      </c>
      <c r="Q23" s="518">
        <v>2018</v>
      </c>
      <c r="S23" s="404"/>
      <c r="U23" s="8"/>
    </row>
    <row r="24" spans="1:21" s="466" customFormat="1" ht="30" customHeight="1">
      <c r="A24" s="520">
        <v>2019</v>
      </c>
      <c r="B24" s="521">
        <v>48324</v>
      </c>
      <c r="C24" s="521">
        <f>SUM(D24:E24)</f>
        <v>104162</v>
      </c>
      <c r="D24" s="521">
        <f>SUM(G24,J24)</f>
        <v>53495</v>
      </c>
      <c r="E24" s="521">
        <f>SUM(H24,K24)</f>
        <v>50667</v>
      </c>
      <c r="F24" s="522">
        <f>SUM(G24:H24)</f>
        <v>101114</v>
      </c>
      <c r="G24" s="521">
        <v>51146</v>
      </c>
      <c r="H24" s="521">
        <v>49968</v>
      </c>
      <c r="I24" s="522">
        <f>SUM(J24:K24)</f>
        <v>3048</v>
      </c>
      <c r="J24" s="522">
        <v>2349</v>
      </c>
      <c r="K24" s="522">
        <v>699</v>
      </c>
      <c r="L24" s="523">
        <f>(C24-C23)/C23*100</f>
        <v>-0.6855388487905341</v>
      </c>
      <c r="M24" s="524">
        <f>F24/B24</f>
        <v>2.092417846204784</v>
      </c>
      <c r="N24" s="521">
        <v>24988</v>
      </c>
      <c r="O24" s="1033">
        <v>172.38</v>
      </c>
      <c r="P24" s="525">
        <v>586.56</v>
      </c>
      <c r="Q24" s="526">
        <v>2019</v>
      </c>
      <c r="S24" s="467"/>
      <c r="U24" s="468"/>
    </row>
    <row r="25" spans="1:17" s="5" customFormat="1" ht="3" customHeight="1">
      <c r="A25" s="150"/>
      <c r="B25" s="151"/>
      <c r="C25" s="152"/>
      <c r="D25" s="152"/>
      <c r="E25" s="153"/>
      <c r="F25" s="151"/>
      <c r="G25" s="151"/>
      <c r="H25" s="151"/>
      <c r="I25" s="151"/>
      <c r="J25" s="151"/>
      <c r="K25" s="154"/>
      <c r="L25" s="154"/>
      <c r="M25" s="153"/>
      <c r="N25" s="151"/>
      <c r="O25" s="154"/>
      <c r="P25" s="155"/>
      <c r="Q25" s="156"/>
    </row>
    <row r="26" spans="1:14" s="5" customFormat="1" ht="18.75" customHeight="1">
      <c r="A26" s="5" t="s">
        <v>669</v>
      </c>
      <c r="B26" s="46"/>
      <c r="C26" s="47"/>
      <c r="D26" s="48"/>
      <c r="E26" s="48"/>
      <c r="F26" s="49"/>
      <c r="G26" s="50"/>
      <c r="H26" s="50"/>
      <c r="I26" s="51" t="s">
        <v>706</v>
      </c>
      <c r="M26" s="51"/>
      <c r="N26" s="51"/>
    </row>
    <row r="27" spans="1:14" s="5" customFormat="1" ht="18.75" customHeight="1">
      <c r="A27" s="5" t="s">
        <v>682</v>
      </c>
      <c r="B27" s="46"/>
      <c r="C27" s="47"/>
      <c r="D27" s="48"/>
      <c r="E27" s="48"/>
      <c r="F27" s="49"/>
      <c r="G27" s="50"/>
      <c r="H27" s="50"/>
      <c r="I27" s="51" t="s">
        <v>707</v>
      </c>
      <c r="M27" s="51"/>
      <c r="N27" s="51"/>
    </row>
    <row r="28" spans="1:14" s="5" customFormat="1" ht="15">
      <c r="A28" s="5" t="s">
        <v>583</v>
      </c>
      <c r="B28" s="51"/>
      <c r="C28" s="51"/>
      <c r="D28" s="51"/>
      <c r="E28" s="51"/>
      <c r="F28" s="51"/>
      <c r="G28" s="51"/>
      <c r="H28" s="51"/>
      <c r="I28" s="6" t="s">
        <v>1010</v>
      </c>
      <c r="M28" s="6"/>
      <c r="N28" s="51"/>
    </row>
    <row r="29" spans="3:15" ht="12">
      <c r="C29" s="42"/>
      <c r="D29" s="42"/>
      <c r="F29" s="42"/>
      <c r="G29" s="42"/>
      <c r="H29" s="42"/>
      <c r="I29" s="42"/>
      <c r="J29" s="42"/>
      <c r="K29" s="42"/>
      <c r="L29" s="42"/>
      <c r="O29" s="42"/>
    </row>
    <row r="30" spans="3:15" ht="12">
      <c r="C30" s="42"/>
      <c r="D30" s="42"/>
      <c r="F30" s="42"/>
      <c r="G30" s="42"/>
      <c r="H30" s="42" t="s">
        <v>1012</v>
      </c>
      <c r="I30" s="42"/>
      <c r="J30" s="42"/>
      <c r="K30" s="42"/>
      <c r="L30" s="42"/>
      <c r="O30" s="42"/>
    </row>
    <row r="31" spans="3:15" ht="12">
      <c r="C31" s="42"/>
      <c r="D31" s="42"/>
      <c r="F31" s="42"/>
      <c r="G31" s="42"/>
      <c r="H31" s="42"/>
      <c r="I31" s="42"/>
      <c r="J31" s="42"/>
      <c r="K31" s="42"/>
      <c r="L31" s="42"/>
      <c r="O31" s="42"/>
    </row>
    <row r="32" spans="3:15" ht="12">
      <c r="C32" s="42"/>
      <c r="D32" s="42"/>
      <c r="F32" s="42"/>
      <c r="G32" s="42"/>
      <c r="H32" s="42"/>
      <c r="I32" s="42"/>
      <c r="J32" s="42"/>
      <c r="K32" s="42"/>
      <c r="L32" s="42"/>
      <c r="O32" s="42"/>
    </row>
    <row r="33" spans="3:16" ht="12">
      <c r="C33" s="42"/>
      <c r="D33" s="42"/>
      <c r="F33" s="42"/>
      <c r="G33" s="42"/>
      <c r="H33" s="42"/>
      <c r="I33" s="42"/>
      <c r="J33" s="42"/>
      <c r="K33" s="42"/>
      <c r="L33" s="42"/>
      <c r="M33" s="56"/>
      <c r="N33" s="57"/>
      <c r="O33" s="58"/>
      <c r="P33" s="56"/>
    </row>
    <row r="34" spans="3:15" ht="12">
      <c r="C34" s="42"/>
      <c r="D34" s="42"/>
      <c r="F34" s="42"/>
      <c r="G34" s="42"/>
      <c r="H34" s="42"/>
      <c r="I34" s="42"/>
      <c r="J34" s="42"/>
      <c r="K34" s="42"/>
      <c r="L34" s="42"/>
      <c r="N34" s="57"/>
      <c r="O34" s="42"/>
    </row>
    <row r="35" spans="3:15" ht="12">
      <c r="C35" s="42"/>
      <c r="D35" s="42"/>
      <c r="F35" s="42"/>
      <c r="G35" s="42"/>
      <c r="H35" s="42"/>
      <c r="I35" s="42"/>
      <c r="J35" s="42"/>
      <c r="K35" s="42"/>
      <c r="L35" s="42"/>
      <c r="O35" s="59"/>
    </row>
    <row r="36" spans="3:15" ht="12">
      <c r="C36" s="42"/>
      <c r="D36" s="42"/>
      <c r="F36" s="42"/>
      <c r="G36" s="42"/>
      <c r="H36" s="42"/>
      <c r="I36" s="42"/>
      <c r="J36" s="42"/>
      <c r="K36" s="42"/>
      <c r="L36" s="42"/>
      <c r="O36" s="42"/>
    </row>
    <row r="37" spans="3:15" ht="12">
      <c r="C37" s="42"/>
      <c r="D37" s="42"/>
      <c r="F37" s="42"/>
      <c r="G37" s="42"/>
      <c r="H37" s="42"/>
      <c r="I37" s="42"/>
      <c r="J37" s="42"/>
      <c r="K37" s="42"/>
      <c r="L37" s="42"/>
      <c r="O37" s="42"/>
    </row>
  </sheetData>
  <sheetProtection/>
  <mergeCells count="3">
    <mergeCell ref="J3:Q3"/>
    <mergeCell ref="A6:A9"/>
    <mergeCell ref="Q6:Q9"/>
  </mergeCells>
  <printOptions/>
  <pageMargins left="0.7873610854148865" right="0.7873610854148865" top="0.590416669845581" bottom="0.590416669845581" header="0.511805534362793" footer="0.511805534362793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BL18"/>
  <sheetViews>
    <sheetView view="pageBreakPreview" zoomScaleSheetLayoutView="100" zoomScalePageLayoutView="0" workbookViewId="0" topLeftCell="O1">
      <selection activeCell="W22" sqref="W22"/>
    </sheetView>
  </sheetViews>
  <sheetFormatPr defaultColWidth="9.00390625" defaultRowHeight="14.25"/>
  <cols>
    <col min="1" max="1" width="9.125" style="39" customWidth="1"/>
    <col min="2" max="4" width="4.375" style="39" customWidth="1"/>
    <col min="5" max="5" width="5.00390625" style="39" customWidth="1"/>
    <col min="6" max="6" width="4.375" style="39" customWidth="1"/>
    <col min="7" max="7" width="4.25390625" style="39" customWidth="1"/>
    <col min="8" max="16" width="4.375" style="39" customWidth="1"/>
    <col min="17" max="31" width="4.25390625" style="39" customWidth="1"/>
    <col min="32" max="32" width="11.375" style="39" customWidth="1"/>
    <col min="33" max="33" width="9.125" style="39" customWidth="1"/>
    <col min="34" max="63" width="4.25390625" style="39" customWidth="1"/>
    <col min="64" max="64" width="11.00390625" style="39" customWidth="1"/>
    <col min="65" max="16384" width="9.00390625" style="40" customWidth="1"/>
  </cols>
  <sheetData>
    <row r="1" spans="1:64" s="25" customFormat="1" ht="11.25">
      <c r="A1" s="100" t="s">
        <v>184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101"/>
      <c r="Z1" s="24"/>
      <c r="AA1" s="24"/>
      <c r="AB1" s="24"/>
      <c r="AC1" s="24"/>
      <c r="AD1" s="24"/>
      <c r="AE1" s="24"/>
      <c r="AF1" s="101" t="s">
        <v>40</v>
      </c>
      <c r="AG1" s="100" t="s">
        <v>184</v>
      </c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101"/>
      <c r="AZ1" s="24"/>
      <c r="BA1" s="24"/>
      <c r="BB1" s="24"/>
      <c r="BC1" s="24"/>
      <c r="BD1" s="24"/>
      <c r="BE1" s="101"/>
      <c r="BF1" s="24"/>
      <c r="BG1" s="24"/>
      <c r="BH1" s="24"/>
      <c r="BI1" s="24"/>
      <c r="BJ1" s="24"/>
      <c r="BK1" s="101"/>
      <c r="BL1" s="101" t="s">
        <v>40</v>
      </c>
    </row>
    <row r="2" spans="1:64" s="27" customFormat="1" ht="12">
      <c r="A2" s="102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103"/>
      <c r="AG2" s="102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102"/>
    </row>
    <row r="3" spans="1:64" s="104" customFormat="1" ht="22.5">
      <c r="A3" s="1163" t="s">
        <v>631</v>
      </c>
      <c r="B3" s="1163"/>
      <c r="C3" s="1163"/>
      <c r="D3" s="1163"/>
      <c r="E3" s="1163"/>
      <c r="F3" s="1163"/>
      <c r="G3" s="1163"/>
      <c r="H3" s="1163"/>
      <c r="I3" s="1163"/>
      <c r="J3" s="1163"/>
      <c r="K3" s="1163"/>
      <c r="L3" s="1163"/>
      <c r="M3" s="1163"/>
      <c r="N3" s="1163"/>
      <c r="O3" s="1163"/>
      <c r="P3" s="1163"/>
      <c r="Q3" s="1164" t="s">
        <v>927</v>
      </c>
      <c r="R3" s="1164"/>
      <c r="S3" s="1164"/>
      <c r="T3" s="1164"/>
      <c r="U3" s="1164"/>
      <c r="V3" s="1164"/>
      <c r="W3" s="1164"/>
      <c r="X3" s="1164"/>
      <c r="Y3" s="1164"/>
      <c r="Z3" s="1164"/>
      <c r="AA3" s="1164"/>
      <c r="AB3" s="1164"/>
      <c r="AC3" s="1164"/>
      <c r="AD3" s="1164"/>
      <c r="AE3" s="1164"/>
      <c r="AF3" s="1164"/>
      <c r="AG3" s="1163" t="s">
        <v>632</v>
      </c>
      <c r="AH3" s="1163"/>
      <c r="AI3" s="1163"/>
      <c r="AJ3" s="1163"/>
      <c r="AK3" s="1163"/>
      <c r="AL3" s="1163"/>
      <c r="AM3" s="1163"/>
      <c r="AN3" s="1163"/>
      <c r="AO3" s="1163"/>
      <c r="AP3" s="1163"/>
      <c r="AQ3" s="1163"/>
      <c r="AR3" s="1163"/>
      <c r="AS3" s="1163"/>
      <c r="AT3" s="1163"/>
      <c r="AU3" s="1163"/>
      <c r="AV3" s="1163"/>
      <c r="AW3" s="1164" t="s">
        <v>948</v>
      </c>
      <c r="AX3" s="1164"/>
      <c r="AY3" s="1164"/>
      <c r="AZ3" s="1164"/>
      <c r="BA3" s="1164"/>
      <c r="BB3" s="1164"/>
      <c r="BC3" s="1164"/>
      <c r="BD3" s="1164"/>
      <c r="BE3" s="1164"/>
      <c r="BF3" s="1164"/>
      <c r="BG3" s="1164"/>
      <c r="BH3" s="1164"/>
      <c r="BI3" s="1164"/>
      <c r="BJ3" s="1164"/>
      <c r="BK3" s="1164"/>
      <c r="BL3" s="1164"/>
    </row>
    <row r="4" spans="1:64" s="107" customFormat="1" ht="12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5"/>
      <c r="AA4" s="105"/>
      <c r="AB4" s="105"/>
      <c r="AC4" s="105"/>
      <c r="AD4" s="105"/>
      <c r="AE4" s="105"/>
      <c r="AF4" s="106"/>
      <c r="AG4" s="105"/>
      <c r="AH4" s="105"/>
      <c r="AI4" s="105"/>
      <c r="AJ4" s="105"/>
      <c r="AK4" s="105"/>
      <c r="AL4" s="105"/>
      <c r="AM4" s="105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5"/>
    </row>
    <row r="5" spans="1:64" s="28" customFormat="1" ht="15">
      <c r="A5" s="28" t="s">
        <v>106</v>
      </c>
      <c r="Y5" s="29"/>
      <c r="AB5" s="29"/>
      <c r="AE5" s="29"/>
      <c r="AF5" s="29" t="s">
        <v>138</v>
      </c>
      <c r="AG5" s="28" t="s">
        <v>106</v>
      </c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 t="s">
        <v>928</v>
      </c>
    </row>
    <row r="6" spans="1:64" s="30" customFormat="1" ht="58.5" customHeight="1">
      <c r="A6" s="1165" t="s">
        <v>929</v>
      </c>
      <c r="B6" s="950" t="s">
        <v>21</v>
      </c>
      <c r="C6" s="951"/>
      <c r="D6" s="951"/>
      <c r="E6" s="950" t="s">
        <v>930</v>
      </c>
      <c r="F6" s="951"/>
      <c r="G6" s="952"/>
      <c r="H6" s="950" t="s">
        <v>155</v>
      </c>
      <c r="I6" s="951"/>
      <c r="J6" s="951"/>
      <c r="K6" s="953" t="s">
        <v>931</v>
      </c>
      <c r="L6" s="951"/>
      <c r="M6" s="951"/>
      <c r="N6" s="950" t="s">
        <v>932</v>
      </c>
      <c r="O6" s="951"/>
      <c r="P6" s="951"/>
      <c r="Q6" s="950" t="s">
        <v>933</v>
      </c>
      <c r="R6" s="951"/>
      <c r="S6" s="951"/>
      <c r="T6" s="950" t="s">
        <v>151</v>
      </c>
      <c r="U6" s="951"/>
      <c r="V6" s="951"/>
      <c r="W6" s="950" t="s">
        <v>934</v>
      </c>
      <c r="X6" s="951"/>
      <c r="Y6" s="951"/>
      <c r="Z6" s="950" t="s">
        <v>935</v>
      </c>
      <c r="AA6" s="951"/>
      <c r="AB6" s="951"/>
      <c r="AC6" s="950" t="s">
        <v>936</v>
      </c>
      <c r="AD6" s="951"/>
      <c r="AE6" s="951"/>
      <c r="AF6" s="1168" t="s">
        <v>83</v>
      </c>
      <c r="AG6" s="1165" t="s">
        <v>929</v>
      </c>
      <c r="AH6" s="950" t="s">
        <v>937</v>
      </c>
      <c r="AI6" s="951"/>
      <c r="AJ6" s="951"/>
      <c r="AK6" s="950" t="s">
        <v>938</v>
      </c>
      <c r="AL6" s="951"/>
      <c r="AM6" s="951"/>
      <c r="AN6" s="954" t="s">
        <v>939</v>
      </c>
      <c r="AO6" s="951"/>
      <c r="AP6" s="951"/>
      <c r="AQ6" s="950" t="s">
        <v>940</v>
      </c>
      <c r="AR6" s="951"/>
      <c r="AS6" s="951"/>
      <c r="AT6" s="950" t="s">
        <v>941</v>
      </c>
      <c r="AU6" s="951"/>
      <c r="AV6" s="951"/>
      <c r="AW6" s="950" t="s">
        <v>942</v>
      </c>
      <c r="AX6" s="951"/>
      <c r="AY6" s="951"/>
      <c r="AZ6" s="950" t="s">
        <v>943</v>
      </c>
      <c r="BA6" s="951"/>
      <c r="BB6" s="951"/>
      <c r="BC6" s="950" t="s">
        <v>944</v>
      </c>
      <c r="BD6" s="951"/>
      <c r="BE6" s="951"/>
      <c r="BF6" s="950" t="s">
        <v>945</v>
      </c>
      <c r="BG6" s="951"/>
      <c r="BH6" s="951"/>
      <c r="BI6" s="950" t="s">
        <v>946</v>
      </c>
      <c r="BJ6" s="951"/>
      <c r="BK6" s="951"/>
      <c r="BL6" s="1168" t="s">
        <v>83</v>
      </c>
    </row>
    <row r="7" spans="1:64" s="30" customFormat="1" ht="57.75" customHeight="1">
      <c r="A7" s="1166"/>
      <c r="B7" s="955" t="s">
        <v>70</v>
      </c>
      <c r="C7" s="955"/>
      <c r="D7" s="956"/>
      <c r="E7" s="957" t="s">
        <v>1</v>
      </c>
      <c r="F7" s="958"/>
      <c r="G7" s="958"/>
      <c r="H7" s="957" t="s">
        <v>63</v>
      </c>
      <c r="I7" s="958"/>
      <c r="J7" s="958"/>
      <c r="K7" s="959" t="s">
        <v>0</v>
      </c>
      <c r="L7" s="958"/>
      <c r="M7" s="958"/>
      <c r="N7" s="960" t="s">
        <v>11</v>
      </c>
      <c r="O7" s="958"/>
      <c r="P7" s="958"/>
      <c r="Q7" s="961" t="s">
        <v>109</v>
      </c>
      <c r="R7" s="958"/>
      <c r="S7" s="958"/>
      <c r="T7" s="959" t="s">
        <v>14</v>
      </c>
      <c r="U7" s="958"/>
      <c r="V7" s="958"/>
      <c r="W7" s="960" t="s">
        <v>110</v>
      </c>
      <c r="X7" s="958"/>
      <c r="Y7" s="958"/>
      <c r="Z7" s="959" t="s">
        <v>2</v>
      </c>
      <c r="AA7" s="958"/>
      <c r="AB7" s="958"/>
      <c r="AC7" s="960" t="s">
        <v>25</v>
      </c>
      <c r="AD7" s="958"/>
      <c r="AE7" s="958"/>
      <c r="AF7" s="1169"/>
      <c r="AG7" s="1166"/>
      <c r="AH7" s="957" t="s">
        <v>26</v>
      </c>
      <c r="AI7" s="962"/>
      <c r="AJ7" s="962"/>
      <c r="AK7" s="961" t="s">
        <v>111</v>
      </c>
      <c r="AL7" s="962"/>
      <c r="AM7" s="962"/>
      <c r="AN7" s="960" t="s">
        <v>10</v>
      </c>
      <c r="AO7" s="962"/>
      <c r="AP7" s="962"/>
      <c r="AQ7" s="960" t="s">
        <v>16</v>
      </c>
      <c r="AR7" s="962"/>
      <c r="AS7" s="962"/>
      <c r="AT7" s="960" t="s">
        <v>27</v>
      </c>
      <c r="AU7" s="962"/>
      <c r="AV7" s="962"/>
      <c r="AW7" s="960" t="s">
        <v>3</v>
      </c>
      <c r="AX7" s="962"/>
      <c r="AY7" s="962"/>
      <c r="AZ7" s="960" t="s">
        <v>6</v>
      </c>
      <c r="BA7" s="962"/>
      <c r="BB7" s="962"/>
      <c r="BC7" s="959" t="s">
        <v>12</v>
      </c>
      <c r="BD7" s="958"/>
      <c r="BE7" s="958"/>
      <c r="BF7" s="959" t="s">
        <v>13</v>
      </c>
      <c r="BG7" s="958"/>
      <c r="BH7" s="958"/>
      <c r="BI7" s="960" t="s">
        <v>4</v>
      </c>
      <c r="BJ7" s="962"/>
      <c r="BK7" s="962"/>
      <c r="BL7" s="1169"/>
    </row>
    <row r="8" spans="1:64" s="31" customFormat="1" ht="16.5" customHeight="1">
      <c r="A8" s="1166"/>
      <c r="B8" s="963" t="s">
        <v>21</v>
      </c>
      <c r="C8" s="964" t="s">
        <v>19</v>
      </c>
      <c r="D8" s="964" t="s">
        <v>20</v>
      </c>
      <c r="E8" s="965" t="s">
        <v>21</v>
      </c>
      <c r="F8" s="964" t="s">
        <v>19</v>
      </c>
      <c r="G8" s="964" t="s">
        <v>20</v>
      </c>
      <c r="H8" s="964" t="s">
        <v>21</v>
      </c>
      <c r="I8" s="966" t="s">
        <v>19</v>
      </c>
      <c r="J8" s="966" t="s">
        <v>20</v>
      </c>
      <c r="K8" s="964" t="s">
        <v>21</v>
      </c>
      <c r="L8" s="964" t="s">
        <v>19</v>
      </c>
      <c r="M8" s="966" t="s">
        <v>20</v>
      </c>
      <c r="N8" s="964" t="s">
        <v>21</v>
      </c>
      <c r="O8" s="964" t="s">
        <v>19</v>
      </c>
      <c r="P8" s="964" t="s">
        <v>20</v>
      </c>
      <c r="Q8" s="964" t="s">
        <v>21</v>
      </c>
      <c r="R8" s="964" t="s">
        <v>19</v>
      </c>
      <c r="S8" s="964" t="s">
        <v>20</v>
      </c>
      <c r="T8" s="964" t="s">
        <v>21</v>
      </c>
      <c r="U8" s="964" t="s">
        <v>19</v>
      </c>
      <c r="V8" s="964" t="s">
        <v>20</v>
      </c>
      <c r="W8" s="964" t="s">
        <v>21</v>
      </c>
      <c r="X8" s="964" t="s">
        <v>19</v>
      </c>
      <c r="Y8" s="964" t="s">
        <v>20</v>
      </c>
      <c r="Z8" s="967" t="s">
        <v>21</v>
      </c>
      <c r="AA8" s="964" t="s">
        <v>19</v>
      </c>
      <c r="AB8" s="964" t="s">
        <v>20</v>
      </c>
      <c r="AC8" s="964" t="s">
        <v>21</v>
      </c>
      <c r="AD8" s="964" t="s">
        <v>19</v>
      </c>
      <c r="AE8" s="964" t="s">
        <v>20</v>
      </c>
      <c r="AF8" s="1169"/>
      <c r="AG8" s="1166"/>
      <c r="AH8" s="964" t="s">
        <v>21</v>
      </c>
      <c r="AI8" s="964" t="s">
        <v>19</v>
      </c>
      <c r="AJ8" s="966" t="s">
        <v>20</v>
      </c>
      <c r="AK8" s="964" t="s">
        <v>21</v>
      </c>
      <c r="AL8" s="964" t="s">
        <v>19</v>
      </c>
      <c r="AM8" s="966" t="s">
        <v>20</v>
      </c>
      <c r="AN8" s="964" t="s">
        <v>21</v>
      </c>
      <c r="AO8" s="964" t="s">
        <v>19</v>
      </c>
      <c r="AP8" s="966" t="s">
        <v>20</v>
      </c>
      <c r="AQ8" s="964" t="s">
        <v>21</v>
      </c>
      <c r="AR8" s="964" t="s">
        <v>19</v>
      </c>
      <c r="AS8" s="964" t="s">
        <v>20</v>
      </c>
      <c r="AT8" s="964" t="s">
        <v>21</v>
      </c>
      <c r="AU8" s="964" t="s">
        <v>19</v>
      </c>
      <c r="AV8" s="964" t="s">
        <v>20</v>
      </c>
      <c r="AW8" s="964" t="s">
        <v>21</v>
      </c>
      <c r="AX8" s="964" t="s">
        <v>19</v>
      </c>
      <c r="AY8" s="964" t="s">
        <v>20</v>
      </c>
      <c r="AZ8" s="964" t="s">
        <v>21</v>
      </c>
      <c r="BA8" s="964" t="s">
        <v>19</v>
      </c>
      <c r="BB8" s="964" t="s">
        <v>20</v>
      </c>
      <c r="BC8" s="964" t="s">
        <v>21</v>
      </c>
      <c r="BD8" s="964" t="s">
        <v>19</v>
      </c>
      <c r="BE8" s="964" t="s">
        <v>20</v>
      </c>
      <c r="BF8" s="964" t="s">
        <v>21</v>
      </c>
      <c r="BG8" s="964" t="s">
        <v>19</v>
      </c>
      <c r="BH8" s="964" t="s">
        <v>20</v>
      </c>
      <c r="BI8" s="964" t="s">
        <v>21</v>
      </c>
      <c r="BJ8" s="964" t="s">
        <v>19</v>
      </c>
      <c r="BK8" s="964" t="s">
        <v>20</v>
      </c>
      <c r="BL8" s="1169"/>
    </row>
    <row r="9" spans="1:64" s="31" customFormat="1" ht="16.5" customHeight="1">
      <c r="A9" s="1167"/>
      <c r="B9" s="968" t="s">
        <v>70</v>
      </c>
      <c r="C9" s="969" t="s">
        <v>67</v>
      </c>
      <c r="D9" s="969" t="s">
        <v>68</v>
      </c>
      <c r="E9" s="970" t="s">
        <v>70</v>
      </c>
      <c r="F9" s="969" t="s">
        <v>67</v>
      </c>
      <c r="G9" s="969" t="s">
        <v>68</v>
      </c>
      <c r="H9" s="969" t="s">
        <v>70</v>
      </c>
      <c r="I9" s="971" t="s">
        <v>67</v>
      </c>
      <c r="J9" s="971" t="s">
        <v>68</v>
      </c>
      <c r="K9" s="969" t="s">
        <v>70</v>
      </c>
      <c r="L9" s="969" t="s">
        <v>67</v>
      </c>
      <c r="M9" s="971" t="s">
        <v>68</v>
      </c>
      <c r="N9" s="969" t="s">
        <v>70</v>
      </c>
      <c r="O9" s="969" t="s">
        <v>67</v>
      </c>
      <c r="P9" s="969" t="s">
        <v>68</v>
      </c>
      <c r="Q9" s="969" t="s">
        <v>70</v>
      </c>
      <c r="R9" s="969" t="s">
        <v>67</v>
      </c>
      <c r="S9" s="969" t="s">
        <v>68</v>
      </c>
      <c r="T9" s="969" t="s">
        <v>70</v>
      </c>
      <c r="U9" s="969" t="s">
        <v>67</v>
      </c>
      <c r="V9" s="969" t="s">
        <v>68</v>
      </c>
      <c r="W9" s="969" t="s">
        <v>70</v>
      </c>
      <c r="X9" s="969" t="s">
        <v>67</v>
      </c>
      <c r="Y9" s="969" t="s">
        <v>68</v>
      </c>
      <c r="Z9" s="972" t="s">
        <v>70</v>
      </c>
      <c r="AA9" s="969" t="s">
        <v>67</v>
      </c>
      <c r="AB9" s="969" t="s">
        <v>68</v>
      </c>
      <c r="AC9" s="969" t="s">
        <v>70</v>
      </c>
      <c r="AD9" s="969" t="s">
        <v>67</v>
      </c>
      <c r="AE9" s="969" t="s">
        <v>68</v>
      </c>
      <c r="AF9" s="1170"/>
      <c r="AG9" s="1167"/>
      <c r="AH9" s="969" t="s">
        <v>70</v>
      </c>
      <c r="AI9" s="969" t="s">
        <v>67</v>
      </c>
      <c r="AJ9" s="971" t="s">
        <v>68</v>
      </c>
      <c r="AK9" s="969" t="s">
        <v>70</v>
      </c>
      <c r="AL9" s="969" t="s">
        <v>67</v>
      </c>
      <c r="AM9" s="971" t="s">
        <v>68</v>
      </c>
      <c r="AN9" s="969" t="s">
        <v>70</v>
      </c>
      <c r="AO9" s="969" t="s">
        <v>67</v>
      </c>
      <c r="AP9" s="971" t="s">
        <v>68</v>
      </c>
      <c r="AQ9" s="969" t="s">
        <v>70</v>
      </c>
      <c r="AR9" s="969" t="s">
        <v>67</v>
      </c>
      <c r="AS9" s="969" t="s">
        <v>68</v>
      </c>
      <c r="AT9" s="969" t="s">
        <v>70</v>
      </c>
      <c r="AU9" s="969" t="s">
        <v>67</v>
      </c>
      <c r="AV9" s="969" t="s">
        <v>68</v>
      </c>
      <c r="AW9" s="969" t="s">
        <v>70</v>
      </c>
      <c r="AX9" s="969" t="s">
        <v>67</v>
      </c>
      <c r="AY9" s="969" t="s">
        <v>68</v>
      </c>
      <c r="AZ9" s="969" t="s">
        <v>70</v>
      </c>
      <c r="BA9" s="969" t="s">
        <v>67</v>
      </c>
      <c r="BB9" s="969" t="s">
        <v>68</v>
      </c>
      <c r="BC9" s="969" t="s">
        <v>70</v>
      </c>
      <c r="BD9" s="969" t="s">
        <v>67</v>
      </c>
      <c r="BE9" s="969" t="s">
        <v>68</v>
      </c>
      <c r="BF9" s="969" t="s">
        <v>70</v>
      </c>
      <c r="BG9" s="969" t="s">
        <v>67</v>
      </c>
      <c r="BH9" s="969" t="s">
        <v>68</v>
      </c>
      <c r="BI9" s="969" t="s">
        <v>70</v>
      </c>
      <c r="BJ9" s="969" t="s">
        <v>67</v>
      </c>
      <c r="BK9" s="969" t="s">
        <v>68</v>
      </c>
      <c r="BL9" s="1170"/>
    </row>
    <row r="10" spans="1:64" s="28" customFormat="1" ht="21.75" customHeight="1">
      <c r="A10" s="973">
        <v>2015</v>
      </c>
      <c r="B10" s="974">
        <v>957</v>
      </c>
      <c r="C10" s="974">
        <v>523</v>
      </c>
      <c r="D10" s="974">
        <v>434</v>
      </c>
      <c r="E10" s="974">
        <v>31</v>
      </c>
      <c r="F10" s="974">
        <v>18</v>
      </c>
      <c r="G10" s="974">
        <v>13</v>
      </c>
      <c r="H10" s="974">
        <v>229</v>
      </c>
      <c r="I10" s="974">
        <v>138</v>
      </c>
      <c r="J10" s="974">
        <v>91</v>
      </c>
      <c r="K10" s="974">
        <v>3</v>
      </c>
      <c r="L10" s="974">
        <v>0</v>
      </c>
      <c r="M10" s="974">
        <v>3</v>
      </c>
      <c r="N10" s="974">
        <v>27</v>
      </c>
      <c r="O10" s="975">
        <v>15</v>
      </c>
      <c r="P10" s="975">
        <v>12</v>
      </c>
      <c r="Q10" s="974">
        <v>11</v>
      </c>
      <c r="R10" s="975">
        <v>6</v>
      </c>
      <c r="S10" s="975">
        <v>5</v>
      </c>
      <c r="T10" s="974">
        <v>20</v>
      </c>
      <c r="U10" s="975">
        <v>9</v>
      </c>
      <c r="V10" s="975">
        <v>11</v>
      </c>
      <c r="W10" s="974">
        <v>0</v>
      </c>
      <c r="X10" s="975">
        <v>0</v>
      </c>
      <c r="Y10" s="975">
        <v>0</v>
      </c>
      <c r="Z10" s="974">
        <v>0</v>
      </c>
      <c r="AA10" s="975">
        <v>0</v>
      </c>
      <c r="AB10" s="975">
        <v>0</v>
      </c>
      <c r="AC10" s="974">
        <v>177</v>
      </c>
      <c r="AD10" s="975">
        <v>70</v>
      </c>
      <c r="AE10" s="976">
        <v>107</v>
      </c>
      <c r="AF10" s="977">
        <v>2015</v>
      </c>
      <c r="AG10" s="978">
        <v>2015</v>
      </c>
      <c r="AH10" s="974">
        <v>141</v>
      </c>
      <c r="AI10" s="975">
        <v>97</v>
      </c>
      <c r="AJ10" s="975">
        <v>44</v>
      </c>
      <c r="AK10" s="974">
        <v>26</v>
      </c>
      <c r="AL10" s="975">
        <v>12</v>
      </c>
      <c r="AM10" s="975">
        <v>14</v>
      </c>
      <c r="AN10" s="974">
        <v>1</v>
      </c>
      <c r="AO10" s="975">
        <v>1</v>
      </c>
      <c r="AP10" s="975">
        <v>0</v>
      </c>
      <c r="AQ10" s="974">
        <v>7</v>
      </c>
      <c r="AR10" s="975">
        <v>4</v>
      </c>
      <c r="AS10" s="975">
        <v>3</v>
      </c>
      <c r="AT10" s="974">
        <v>22</v>
      </c>
      <c r="AU10" s="975">
        <v>9</v>
      </c>
      <c r="AV10" s="975">
        <v>13</v>
      </c>
      <c r="AW10" s="974">
        <v>0</v>
      </c>
      <c r="AX10" s="975">
        <v>0</v>
      </c>
      <c r="AY10" s="975">
        <v>0</v>
      </c>
      <c r="AZ10" s="974">
        <v>0</v>
      </c>
      <c r="BA10" s="975">
        <v>0</v>
      </c>
      <c r="BB10" s="975">
        <v>0</v>
      </c>
      <c r="BC10" s="974">
        <v>1</v>
      </c>
      <c r="BD10" s="975">
        <v>1</v>
      </c>
      <c r="BE10" s="975">
        <v>0</v>
      </c>
      <c r="BF10" s="974">
        <v>150</v>
      </c>
      <c r="BG10" s="975">
        <v>68</v>
      </c>
      <c r="BH10" s="975">
        <v>82</v>
      </c>
      <c r="BI10" s="974">
        <v>111</v>
      </c>
      <c r="BJ10" s="975">
        <v>75</v>
      </c>
      <c r="BK10" s="976">
        <v>36</v>
      </c>
      <c r="BL10" s="979">
        <v>2015</v>
      </c>
    </row>
    <row r="11" spans="1:64" s="78" customFormat="1" ht="21.75" customHeight="1">
      <c r="A11" s="973">
        <v>2016</v>
      </c>
      <c r="B11" s="974">
        <v>938</v>
      </c>
      <c r="C11" s="974">
        <v>501</v>
      </c>
      <c r="D11" s="974">
        <v>437</v>
      </c>
      <c r="E11" s="974">
        <v>32</v>
      </c>
      <c r="F11" s="974">
        <v>10</v>
      </c>
      <c r="G11" s="974">
        <v>22</v>
      </c>
      <c r="H11" s="974">
        <v>232</v>
      </c>
      <c r="I11" s="974">
        <v>150</v>
      </c>
      <c r="J11" s="974">
        <v>82</v>
      </c>
      <c r="K11" s="974">
        <v>0</v>
      </c>
      <c r="L11" s="974">
        <v>0</v>
      </c>
      <c r="M11" s="974">
        <v>0</v>
      </c>
      <c r="N11" s="974">
        <v>23</v>
      </c>
      <c r="O11" s="975">
        <v>9</v>
      </c>
      <c r="P11" s="975">
        <v>14</v>
      </c>
      <c r="Q11" s="974">
        <v>17</v>
      </c>
      <c r="R11" s="975">
        <v>8</v>
      </c>
      <c r="S11" s="975">
        <v>9</v>
      </c>
      <c r="T11" s="974">
        <v>21</v>
      </c>
      <c r="U11" s="975">
        <v>7</v>
      </c>
      <c r="V11" s="975">
        <v>14</v>
      </c>
      <c r="W11" s="974">
        <v>0</v>
      </c>
      <c r="X11" s="975">
        <v>0</v>
      </c>
      <c r="Y11" s="975">
        <v>0</v>
      </c>
      <c r="Z11" s="974">
        <v>0</v>
      </c>
      <c r="AA11" s="975">
        <v>0</v>
      </c>
      <c r="AB11" s="975">
        <v>0</v>
      </c>
      <c r="AC11" s="974">
        <v>189</v>
      </c>
      <c r="AD11" s="975">
        <v>81</v>
      </c>
      <c r="AE11" s="976">
        <v>108</v>
      </c>
      <c r="AF11" s="977">
        <v>2016</v>
      </c>
      <c r="AG11" s="978">
        <v>2016</v>
      </c>
      <c r="AH11" s="974">
        <v>137</v>
      </c>
      <c r="AI11" s="975">
        <v>87</v>
      </c>
      <c r="AJ11" s="975">
        <v>50</v>
      </c>
      <c r="AK11" s="974">
        <v>43</v>
      </c>
      <c r="AL11" s="975">
        <v>27</v>
      </c>
      <c r="AM11" s="975">
        <v>16</v>
      </c>
      <c r="AN11" s="974">
        <v>0</v>
      </c>
      <c r="AO11" s="975">
        <v>0</v>
      </c>
      <c r="AP11" s="975">
        <v>0</v>
      </c>
      <c r="AQ11" s="974">
        <v>0</v>
      </c>
      <c r="AR11" s="975">
        <v>0</v>
      </c>
      <c r="AS11" s="975">
        <v>0</v>
      </c>
      <c r="AT11" s="974">
        <v>19</v>
      </c>
      <c r="AU11" s="975">
        <v>5</v>
      </c>
      <c r="AV11" s="975">
        <v>14</v>
      </c>
      <c r="AW11" s="974">
        <v>0</v>
      </c>
      <c r="AX11" s="975">
        <v>0</v>
      </c>
      <c r="AY11" s="975">
        <v>0</v>
      </c>
      <c r="AZ11" s="974">
        <v>1</v>
      </c>
      <c r="BA11" s="975">
        <v>1</v>
      </c>
      <c r="BB11" s="975">
        <v>0</v>
      </c>
      <c r="BC11" s="974">
        <v>2</v>
      </c>
      <c r="BD11" s="975">
        <v>0</v>
      </c>
      <c r="BE11" s="975">
        <v>2</v>
      </c>
      <c r="BF11" s="974">
        <v>124</v>
      </c>
      <c r="BG11" s="975">
        <v>49</v>
      </c>
      <c r="BH11" s="975">
        <v>75</v>
      </c>
      <c r="BI11" s="974">
        <v>98</v>
      </c>
      <c r="BJ11" s="975">
        <v>67</v>
      </c>
      <c r="BK11" s="976">
        <v>31</v>
      </c>
      <c r="BL11" s="979">
        <v>2016</v>
      </c>
    </row>
    <row r="12" spans="1:64" s="431" customFormat="1" ht="21.75" customHeight="1">
      <c r="A12" s="973">
        <v>2017</v>
      </c>
      <c r="B12" s="974">
        <f>SUM(C12:D12)</f>
        <v>938</v>
      </c>
      <c r="C12" s="974">
        <f>SUM(F12,I12,L12,O12,R12,U12,X12,AA12,AD12,AI12,AL12,AO12,AR12,AU12,AX12,BA12,BD12,BG12,BJ12)</f>
        <v>511</v>
      </c>
      <c r="D12" s="974">
        <f>SUM(G12,J12,M12,P12,S12,V12,Y12,AB12,AE12,AJ12,AM12,AP12,AS12,AV12,AY12,BB12,BE12,BH12,BK12)</f>
        <v>427</v>
      </c>
      <c r="E12" s="974">
        <f>SUM(F12:G12)</f>
        <v>25</v>
      </c>
      <c r="F12" s="974">
        <v>12</v>
      </c>
      <c r="G12" s="974">
        <v>13</v>
      </c>
      <c r="H12" s="974">
        <f>SUM(I12:J12)</f>
        <v>239</v>
      </c>
      <c r="I12" s="974">
        <v>143</v>
      </c>
      <c r="J12" s="974">
        <v>96</v>
      </c>
      <c r="K12" s="974">
        <f>SUM(L12:M12)</f>
        <v>5</v>
      </c>
      <c r="L12" s="974">
        <v>3</v>
      </c>
      <c r="M12" s="974">
        <v>2</v>
      </c>
      <c r="N12" s="974">
        <f>SUM(O12:P12)</f>
        <v>29</v>
      </c>
      <c r="O12" s="975">
        <v>12</v>
      </c>
      <c r="P12" s="975">
        <v>17</v>
      </c>
      <c r="Q12" s="974">
        <f>SUM(R12:S12)</f>
        <v>16</v>
      </c>
      <c r="R12" s="975">
        <v>9</v>
      </c>
      <c r="S12" s="975">
        <v>7</v>
      </c>
      <c r="T12" s="974">
        <f>SUM(U12:V12)</f>
        <v>35</v>
      </c>
      <c r="U12" s="975">
        <v>17</v>
      </c>
      <c r="V12" s="975">
        <v>18</v>
      </c>
      <c r="W12" s="974">
        <f>SUM(X12:Y12)</f>
        <v>0</v>
      </c>
      <c r="X12" s="975">
        <v>0</v>
      </c>
      <c r="Y12" s="975">
        <v>0</v>
      </c>
      <c r="Z12" s="974">
        <f>SUM(AA12:AB12)</f>
        <v>0</v>
      </c>
      <c r="AA12" s="975">
        <v>0</v>
      </c>
      <c r="AB12" s="975">
        <v>0</v>
      </c>
      <c r="AC12" s="974">
        <f>SUM(AD12:AE12)</f>
        <v>204</v>
      </c>
      <c r="AD12" s="975">
        <v>92</v>
      </c>
      <c r="AE12" s="976">
        <v>112</v>
      </c>
      <c r="AF12" s="977">
        <v>2017</v>
      </c>
      <c r="AG12" s="978">
        <v>2017</v>
      </c>
      <c r="AH12" s="974">
        <f>SUM(AI12:AJ12)</f>
        <v>116</v>
      </c>
      <c r="AI12" s="975">
        <v>73</v>
      </c>
      <c r="AJ12" s="975">
        <v>43</v>
      </c>
      <c r="AK12" s="974">
        <f>SUM(AL12:AM12)</f>
        <v>44</v>
      </c>
      <c r="AL12" s="975">
        <v>25</v>
      </c>
      <c r="AM12" s="975">
        <v>19</v>
      </c>
      <c r="AN12" s="974">
        <f>SUM(AO12:AP12)</f>
        <v>3</v>
      </c>
      <c r="AO12" s="975">
        <v>1</v>
      </c>
      <c r="AP12" s="975">
        <v>2</v>
      </c>
      <c r="AQ12" s="974">
        <f>SUM(AR12:AS12)</f>
        <v>7</v>
      </c>
      <c r="AR12" s="975">
        <v>2</v>
      </c>
      <c r="AS12" s="975">
        <v>5</v>
      </c>
      <c r="AT12" s="974">
        <f>SUM(AU12:AV12)</f>
        <v>13</v>
      </c>
      <c r="AU12" s="975">
        <v>6</v>
      </c>
      <c r="AV12" s="975">
        <v>7</v>
      </c>
      <c r="AW12" s="974">
        <f>SUM(AX12:AY12)</f>
        <v>0</v>
      </c>
      <c r="AX12" s="975">
        <v>0</v>
      </c>
      <c r="AY12" s="975">
        <v>0</v>
      </c>
      <c r="AZ12" s="974">
        <f>SUM(BA12:BB12)</f>
        <v>1</v>
      </c>
      <c r="BA12" s="975">
        <v>1</v>
      </c>
      <c r="BB12" s="975">
        <v>0</v>
      </c>
      <c r="BC12" s="974">
        <f>SUM(BD12:BE12)</f>
        <v>0</v>
      </c>
      <c r="BD12" s="975">
        <v>0</v>
      </c>
      <c r="BE12" s="975">
        <v>0</v>
      </c>
      <c r="BF12" s="974">
        <f>SUM(BG12:BH12)</f>
        <v>93</v>
      </c>
      <c r="BG12" s="975">
        <v>45</v>
      </c>
      <c r="BH12" s="975">
        <v>48</v>
      </c>
      <c r="BI12" s="974">
        <f>SUM(BJ12:BK12)</f>
        <v>108</v>
      </c>
      <c r="BJ12" s="975">
        <v>70</v>
      </c>
      <c r="BK12" s="976">
        <v>38</v>
      </c>
      <c r="BL12" s="979">
        <v>2017</v>
      </c>
    </row>
    <row r="13" spans="1:64" s="431" customFormat="1" ht="21.75" customHeight="1">
      <c r="A13" s="973">
        <v>2018</v>
      </c>
      <c r="B13" s="974">
        <v>994</v>
      </c>
      <c r="C13" s="974">
        <v>530</v>
      </c>
      <c r="D13" s="974">
        <v>464</v>
      </c>
      <c r="E13" s="974">
        <v>37</v>
      </c>
      <c r="F13" s="974">
        <v>16</v>
      </c>
      <c r="G13" s="974">
        <v>21</v>
      </c>
      <c r="H13" s="974">
        <v>280</v>
      </c>
      <c r="I13" s="974">
        <v>172</v>
      </c>
      <c r="J13" s="974">
        <v>108</v>
      </c>
      <c r="K13" s="974">
        <v>3</v>
      </c>
      <c r="L13" s="974">
        <v>1</v>
      </c>
      <c r="M13" s="974">
        <v>2</v>
      </c>
      <c r="N13" s="974">
        <v>21</v>
      </c>
      <c r="O13" s="975">
        <v>8</v>
      </c>
      <c r="P13" s="975">
        <v>13</v>
      </c>
      <c r="Q13" s="974">
        <v>4</v>
      </c>
      <c r="R13" s="975">
        <v>2</v>
      </c>
      <c r="S13" s="975">
        <v>2</v>
      </c>
      <c r="T13" s="974">
        <v>35</v>
      </c>
      <c r="U13" s="975">
        <v>12</v>
      </c>
      <c r="V13" s="975">
        <v>23</v>
      </c>
      <c r="W13" s="974">
        <v>0</v>
      </c>
      <c r="X13" s="975">
        <v>0</v>
      </c>
      <c r="Y13" s="975">
        <v>0</v>
      </c>
      <c r="Z13" s="974">
        <v>0</v>
      </c>
      <c r="AA13" s="975">
        <v>0</v>
      </c>
      <c r="AB13" s="975">
        <v>0</v>
      </c>
      <c r="AC13" s="974">
        <v>188</v>
      </c>
      <c r="AD13" s="975">
        <v>80</v>
      </c>
      <c r="AE13" s="976">
        <v>108</v>
      </c>
      <c r="AF13" s="977">
        <v>2018</v>
      </c>
      <c r="AG13" s="978">
        <v>2018</v>
      </c>
      <c r="AH13" s="974">
        <v>152</v>
      </c>
      <c r="AI13" s="975">
        <v>80</v>
      </c>
      <c r="AJ13" s="975">
        <v>72</v>
      </c>
      <c r="AK13" s="974">
        <v>44</v>
      </c>
      <c r="AL13" s="975">
        <v>31</v>
      </c>
      <c r="AM13" s="975">
        <v>13</v>
      </c>
      <c r="AN13" s="974">
        <v>1</v>
      </c>
      <c r="AO13" s="975">
        <v>0</v>
      </c>
      <c r="AP13" s="975">
        <v>1</v>
      </c>
      <c r="AQ13" s="974">
        <v>3</v>
      </c>
      <c r="AR13" s="975">
        <v>1</v>
      </c>
      <c r="AS13" s="975">
        <v>2</v>
      </c>
      <c r="AT13" s="974">
        <v>41</v>
      </c>
      <c r="AU13" s="975">
        <v>17</v>
      </c>
      <c r="AV13" s="975">
        <v>24</v>
      </c>
      <c r="AW13" s="974">
        <v>0</v>
      </c>
      <c r="AX13" s="975">
        <v>0</v>
      </c>
      <c r="AY13" s="975">
        <v>0</v>
      </c>
      <c r="AZ13" s="974">
        <v>1</v>
      </c>
      <c r="BA13" s="975">
        <v>0</v>
      </c>
      <c r="BB13" s="975">
        <v>1</v>
      </c>
      <c r="BC13" s="974">
        <v>2</v>
      </c>
      <c r="BD13" s="975">
        <v>1</v>
      </c>
      <c r="BE13" s="975">
        <v>1</v>
      </c>
      <c r="BF13" s="974">
        <v>88</v>
      </c>
      <c r="BG13" s="975">
        <v>41</v>
      </c>
      <c r="BH13" s="975">
        <v>47</v>
      </c>
      <c r="BI13" s="974">
        <v>94</v>
      </c>
      <c r="BJ13" s="975">
        <v>68</v>
      </c>
      <c r="BK13" s="976">
        <v>26</v>
      </c>
      <c r="BL13" s="979">
        <v>2018</v>
      </c>
    </row>
    <row r="14" spans="1:64" s="409" customFormat="1" ht="21.75" customHeight="1">
      <c r="A14" s="980">
        <v>2019</v>
      </c>
      <c r="B14" s="981">
        <f>SUM(C14:D14)</f>
        <v>929</v>
      </c>
      <c r="C14" s="981">
        <v>506</v>
      </c>
      <c r="D14" s="981">
        <v>423</v>
      </c>
      <c r="E14" s="981">
        <f>SUM(F14:G14)</f>
        <v>31</v>
      </c>
      <c r="F14" s="981">
        <v>16</v>
      </c>
      <c r="G14" s="981">
        <v>15</v>
      </c>
      <c r="H14" s="981">
        <f>SUM(I14:J14)</f>
        <v>219</v>
      </c>
      <c r="I14" s="981">
        <v>143</v>
      </c>
      <c r="J14" s="981">
        <v>76</v>
      </c>
      <c r="K14" s="981">
        <f>SUM(L14:M14)</f>
        <v>2</v>
      </c>
      <c r="L14" s="981">
        <v>1</v>
      </c>
      <c r="M14" s="981">
        <v>1</v>
      </c>
      <c r="N14" s="981">
        <f>SUM(O14:P14)</f>
        <v>33</v>
      </c>
      <c r="O14" s="982">
        <v>23</v>
      </c>
      <c r="P14" s="982">
        <v>10</v>
      </c>
      <c r="Q14" s="981">
        <f>SUM(R14:S14)</f>
        <v>14</v>
      </c>
      <c r="R14" s="982">
        <v>4</v>
      </c>
      <c r="S14" s="982">
        <v>10</v>
      </c>
      <c r="T14" s="981">
        <f>SUM(U14:V14)</f>
        <v>38</v>
      </c>
      <c r="U14" s="982">
        <v>14</v>
      </c>
      <c r="V14" s="982">
        <v>24</v>
      </c>
      <c r="W14" s="981">
        <v>0</v>
      </c>
      <c r="X14" s="982">
        <v>0</v>
      </c>
      <c r="Y14" s="982">
        <v>0</v>
      </c>
      <c r="Z14" s="981">
        <v>0</v>
      </c>
      <c r="AA14" s="982">
        <v>0</v>
      </c>
      <c r="AB14" s="982">
        <v>0</v>
      </c>
      <c r="AC14" s="981">
        <f>SUM(AD14:AE14)</f>
        <v>172</v>
      </c>
      <c r="AD14" s="982">
        <v>63</v>
      </c>
      <c r="AE14" s="983">
        <v>109</v>
      </c>
      <c r="AF14" s="984">
        <v>2019</v>
      </c>
      <c r="AG14" s="985">
        <v>2019</v>
      </c>
      <c r="AH14" s="981">
        <f>SUM(AI14:AJ14)</f>
        <v>140</v>
      </c>
      <c r="AI14" s="982">
        <v>83</v>
      </c>
      <c r="AJ14" s="982">
        <v>57</v>
      </c>
      <c r="AK14" s="981">
        <f>SUM(AL14:AM14)</f>
        <v>37</v>
      </c>
      <c r="AL14" s="982">
        <v>26</v>
      </c>
      <c r="AM14" s="982">
        <v>11</v>
      </c>
      <c r="AN14" s="981">
        <f>SUM(AO14:AP14)</f>
        <v>4</v>
      </c>
      <c r="AO14" s="982">
        <v>3</v>
      </c>
      <c r="AP14" s="982">
        <v>1</v>
      </c>
      <c r="AQ14" s="981">
        <f>SUM(AR14:AS14)</f>
        <v>4</v>
      </c>
      <c r="AR14" s="982">
        <v>1</v>
      </c>
      <c r="AS14" s="982">
        <v>3</v>
      </c>
      <c r="AT14" s="981">
        <f>SUM(AU14:AV14)</f>
        <v>47</v>
      </c>
      <c r="AU14" s="982">
        <v>23</v>
      </c>
      <c r="AV14" s="982">
        <v>24</v>
      </c>
      <c r="AW14" s="981">
        <v>0</v>
      </c>
      <c r="AX14" s="982">
        <v>0</v>
      </c>
      <c r="AY14" s="982">
        <v>0</v>
      </c>
      <c r="AZ14" s="981">
        <f>SUM(BA14:BB14)</f>
        <v>0</v>
      </c>
      <c r="BA14" s="982">
        <v>0</v>
      </c>
      <c r="BB14" s="982">
        <v>0</v>
      </c>
      <c r="BC14" s="981">
        <f>SUM(BD14:BE14)</f>
        <v>0</v>
      </c>
      <c r="BD14" s="982">
        <v>0</v>
      </c>
      <c r="BE14" s="982">
        <v>0</v>
      </c>
      <c r="BF14" s="981">
        <f>SUM(BG14:BH14)</f>
        <v>105</v>
      </c>
      <c r="BG14" s="982">
        <v>45</v>
      </c>
      <c r="BH14" s="982">
        <v>60</v>
      </c>
      <c r="BI14" s="981">
        <f>SUM(BJ14:BK14)</f>
        <v>83</v>
      </c>
      <c r="BJ14" s="982">
        <v>61</v>
      </c>
      <c r="BK14" s="983">
        <v>22</v>
      </c>
      <c r="BL14" s="986">
        <v>2019</v>
      </c>
    </row>
    <row r="15" spans="1:64" s="28" customFormat="1" ht="3" customHeight="1">
      <c r="A15" s="32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4"/>
      <c r="AG15" s="32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5"/>
    </row>
    <row r="16" spans="1:63" s="28" customFormat="1" ht="16.5" customHeight="1">
      <c r="A16" s="28" t="s">
        <v>947</v>
      </c>
      <c r="B16" s="36"/>
      <c r="C16" s="36"/>
      <c r="D16" s="36"/>
      <c r="E16" s="36"/>
      <c r="F16" s="36"/>
      <c r="G16" s="36"/>
      <c r="J16" s="36"/>
      <c r="L16" s="36"/>
      <c r="M16" s="36"/>
      <c r="O16" s="36"/>
      <c r="P16" s="37"/>
      <c r="Q16" s="38" t="s">
        <v>800</v>
      </c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G16" s="28" t="s">
        <v>947</v>
      </c>
      <c r="AH16" s="36"/>
      <c r="AI16" s="36"/>
      <c r="AJ16" s="36"/>
      <c r="AK16" s="36"/>
      <c r="AL16" s="36"/>
      <c r="AM16" s="36"/>
      <c r="AP16" s="36"/>
      <c r="AR16" s="36"/>
      <c r="AS16" s="36"/>
      <c r="AU16" s="36"/>
      <c r="AV16" s="37"/>
      <c r="AW16" s="38" t="s">
        <v>949</v>
      </c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</row>
    <row r="17" spans="1:63" s="27" customFormat="1" ht="12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</row>
    <row r="18" spans="1:64" s="27" customFormat="1" ht="12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</row>
  </sheetData>
  <sheetProtection/>
  <mergeCells count="8">
    <mergeCell ref="A3:P3"/>
    <mergeCell ref="Q3:AF3"/>
    <mergeCell ref="AG3:AV3"/>
    <mergeCell ref="AW3:BL3"/>
    <mergeCell ref="A6:A9"/>
    <mergeCell ref="AF6:AF9"/>
    <mergeCell ref="AG6:AG9"/>
    <mergeCell ref="BL6:BL9"/>
  </mergeCells>
  <printOptions horizontalCentered="1"/>
  <pageMargins left="0.98416668176651" right="0.98416668176651" top="0.590416669845581" bottom="0.590416669845581" header="0" footer="0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I16"/>
  <sheetViews>
    <sheetView view="pageBreakPreview" zoomScaleSheetLayoutView="100" zoomScalePageLayoutView="0" workbookViewId="0" topLeftCell="A1">
      <selection activeCell="K16" sqref="K16"/>
    </sheetView>
  </sheetViews>
  <sheetFormatPr defaultColWidth="9.00390625" defaultRowHeight="14.25"/>
  <cols>
    <col min="1" max="1" width="9.375" style="61" customWidth="1"/>
    <col min="2" max="2" width="9.25390625" style="66" customWidth="1"/>
    <col min="3" max="6" width="7.375" style="66" customWidth="1"/>
    <col min="7" max="7" width="7.75390625" style="66" customWidth="1"/>
    <col min="8" max="8" width="9.125" style="66" customWidth="1"/>
    <col min="9" max="18" width="9.125" style="67" customWidth="1"/>
    <col min="19" max="16384" width="9.00390625" style="67" customWidth="1"/>
  </cols>
  <sheetData>
    <row r="1" spans="1:9" s="60" customFormat="1" ht="11.25">
      <c r="A1" s="89" t="s">
        <v>105</v>
      </c>
      <c r="I1" s="90" t="s">
        <v>40</v>
      </c>
    </row>
    <row r="2" s="61" customFormat="1" ht="10.5" customHeight="1">
      <c r="A2" s="91"/>
    </row>
    <row r="3" spans="1:9" s="92" customFormat="1" ht="22.5">
      <c r="A3" s="157" t="s">
        <v>633</v>
      </c>
      <c r="B3" s="157"/>
      <c r="C3" s="157"/>
      <c r="D3" s="157"/>
      <c r="E3" s="157"/>
      <c r="F3" s="157"/>
      <c r="G3" s="157"/>
      <c r="H3" s="157"/>
      <c r="I3" s="157"/>
    </row>
    <row r="4" spans="1:9" s="92" customFormat="1" ht="22.5">
      <c r="A4" s="158" t="s">
        <v>177</v>
      </c>
      <c r="B4" s="158"/>
      <c r="C4" s="158"/>
      <c r="D4" s="158"/>
      <c r="E4" s="158"/>
      <c r="F4" s="158"/>
      <c r="G4" s="158"/>
      <c r="H4" s="158"/>
      <c r="I4" s="158"/>
    </row>
    <row r="5" spans="1:9" s="41" customFormat="1" ht="18" customHeight="1" thickBot="1">
      <c r="A5" s="41" t="s">
        <v>152</v>
      </c>
      <c r="I5" s="62" t="s">
        <v>956</v>
      </c>
    </row>
    <row r="6" spans="1:9" s="41" customFormat="1" ht="15" customHeight="1">
      <c r="A6" s="1171" t="s">
        <v>679</v>
      </c>
      <c r="B6" s="987" t="s">
        <v>950</v>
      </c>
      <c r="C6" s="1174" t="s">
        <v>951</v>
      </c>
      <c r="D6" s="1175"/>
      <c r="E6" s="1175"/>
      <c r="F6" s="1175"/>
      <c r="G6" s="1176"/>
      <c r="H6" s="988" t="s">
        <v>99</v>
      </c>
      <c r="I6" s="1177" t="s">
        <v>954</v>
      </c>
    </row>
    <row r="7" spans="1:9" s="41" customFormat="1" ht="17.25" customHeight="1">
      <c r="A7" s="1172"/>
      <c r="B7" s="989" t="s">
        <v>96</v>
      </c>
      <c r="C7" s="1180" t="s">
        <v>537</v>
      </c>
      <c r="D7" s="1181"/>
      <c r="E7" s="1181"/>
      <c r="F7" s="1181"/>
      <c r="G7" s="1182"/>
      <c r="H7" s="990" t="s">
        <v>952</v>
      </c>
      <c r="I7" s="1178"/>
    </row>
    <row r="8" spans="1:9" s="41" customFormat="1" ht="22.5" customHeight="1">
      <c r="A8" s="1172"/>
      <c r="B8" s="989" t="s">
        <v>66</v>
      </c>
      <c r="C8" s="991" t="s">
        <v>21</v>
      </c>
      <c r="D8" s="991" t="s">
        <v>167</v>
      </c>
      <c r="E8" s="991" t="s">
        <v>168</v>
      </c>
      <c r="F8" s="991" t="s">
        <v>169</v>
      </c>
      <c r="G8" s="991" t="s">
        <v>170</v>
      </c>
      <c r="H8" s="990" t="s">
        <v>68</v>
      </c>
      <c r="I8" s="1178"/>
    </row>
    <row r="9" spans="1:9" s="41" customFormat="1" ht="27.75" customHeight="1">
      <c r="A9" s="1173"/>
      <c r="B9" s="992" t="s">
        <v>141</v>
      </c>
      <c r="C9" s="993" t="s">
        <v>70</v>
      </c>
      <c r="D9" s="993" t="s">
        <v>86</v>
      </c>
      <c r="E9" s="993" t="s">
        <v>179</v>
      </c>
      <c r="F9" s="993" t="s">
        <v>154</v>
      </c>
      <c r="G9" s="993" t="s">
        <v>180</v>
      </c>
      <c r="H9" s="993" t="s">
        <v>131</v>
      </c>
      <c r="I9" s="1179"/>
    </row>
    <row r="10" spans="1:9" s="41" customFormat="1" ht="68.25" customHeight="1">
      <c r="A10" s="998">
        <v>2010</v>
      </c>
      <c r="B10" s="999">
        <v>38503</v>
      </c>
      <c r="C10" s="999">
        <v>10399</v>
      </c>
      <c r="D10" s="999">
        <v>2181</v>
      </c>
      <c r="E10" s="999">
        <v>6204</v>
      </c>
      <c r="F10" s="999">
        <v>1185</v>
      </c>
      <c r="G10" s="999">
        <v>829</v>
      </c>
      <c r="H10" s="999">
        <v>27.008285068695947</v>
      </c>
      <c r="I10" s="1000">
        <v>2010</v>
      </c>
    </row>
    <row r="11" spans="1:9" s="411" customFormat="1" ht="68.25" customHeight="1">
      <c r="A11" s="994">
        <v>2015</v>
      </c>
      <c r="B11" s="995">
        <v>40929</v>
      </c>
      <c r="C11" s="995">
        <f>SUM(D11:G11)</f>
        <v>11819</v>
      </c>
      <c r="D11" s="995">
        <v>2757</v>
      </c>
      <c r="E11" s="995">
        <v>6465</v>
      </c>
      <c r="F11" s="995">
        <v>1518</v>
      </c>
      <c r="G11" s="995">
        <v>1079</v>
      </c>
      <c r="H11" s="997">
        <f>C11/B11*100</f>
        <v>28.876835495614355</v>
      </c>
      <c r="I11" s="996">
        <v>2015</v>
      </c>
    </row>
    <row r="12" spans="1:9" s="41" customFormat="1" ht="7.5" customHeight="1" thickBot="1">
      <c r="A12" s="93"/>
      <c r="B12" s="94"/>
      <c r="C12" s="95"/>
      <c r="D12" s="95"/>
      <c r="E12" s="95"/>
      <c r="F12" s="95"/>
      <c r="G12" s="95"/>
      <c r="H12" s="95"/>
      <c r="I12" s="63"/>
    </row>
    <row r="13" spans="1:7" s="64" customFormat="1" ht="14.25" customHeight="1">
      <c r="A13" s="96" t="s">
        <v>5</v>
      </c>
      <c r="B13" s="97"/>
      <c r="C13" s="97"/>
      <c r="D13" s="97"/>
      <c r="E13" s="97"/>
      <c r="F13" s="97"/>
      <c r="G13" s="98"/>
    </row>
    <row r="14" spans="1:7" s="64" customFormat="1" ht="14.25" customHeight="1">
      <c r="A14" s="99" t="s">
        <v>549</v>
      </c>
      <c r="B14" s="97"/>
      <c r="C14" s="97"/>
      <c r="D14" s="97"/>
      <c r="E14" s="97"/>
      <c r="F14" s="97"/>
      <c r="G14" s="98"/>
    </row>
    <row r="15" spans="1:7" s="64" customFormat="1" ht="14.25" customHeight="1">
      <c r="A15" s="99" t="s">
        <v>554</v>
      </c>
      <c r="B15" s="97"/>
      <c r="C15" s="97"/>
      <c r="D15" s="97"/>
      <c r="E15" s="97"/>
      <c r="F15" s="97"/>
      <c r="G15" s="98"/>
    </row>
    <row r="16" spans="1:9" s="41" customFormat="1" ht="16.5" customHeight="1">
      <c r="A16" s="41" t="s">
        <v>139</v>
      </c>
      <c r="B16" s="65"/>
      <c r="C16" s="65"/>
      <c r="D16" s="65"/>
      <c r="E16" s="65"/>
      <c r="F16" s="65"/>
      <c r="G16" s="65"/>
      <c r="H16" s="65"/>
      <c r="I16" s="37" t="s">
        <v>28</v>
      </c>
    </row>
  </sheetData>
  <sheetProtection/>
  <mergeCells count="4">
    <mergeCell ref="A6:A9"/>
    <mergeCell ref="C6:G6"/>
    <mergeCell ref="I6:I9"/>
    <mergeCell ref="C7:G7"/>
  </mergeCells>
  <printOptions horizontalCentered="1"/>
  <pageMargins left="0.98416668176651" right="0.98416668176651" top="0.590416669845581" bottom="0.590416669845581" header="0" footer="0"/>
  <pageSetup horizontalDpi="600" verticalDpi="6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H16"/>
  <sheetViews>
    <sheetView view="pageBreakPreview" zoomScaleSheetLayoutView="100" zoomScalePageLayoutView="0" workbookViewId="0" topLeftCell="A1">
      <selection activeCell="B28" sqref="B28"/>
    </sheetView>
  </sheetViews>
  <sheetFormatPr defaultColWidth="9.00390625" defaultRowHeight="14.25"/>
  <cols>
    <col min="1" max="8" width="15.625" style="0" customWidth="1"/>
  </cols>
  <sheetData>
    <row r="1" spans="1:8" ht="14.25">
      <c r="A1" s="445"/>
      <c r="B1" s="445"/>
      <c r="C1" s="445"/>
      <c r="D1" s="445"/>
      <c r="E1" s="445"/>
      <c r="F1" s="445"/>
      <c r="G1" s="445"/>
      <c r="H1" s="445"/>
    </row>
    <row r="2" spans="1:8" s="447" customFormat="1" ht="22.5">
      <c r="A2" s="1001" t="s">
        <v>953</v>
      </c>
      <c r="B2" s="1002"/>
      <c r="C2" s="1003"/>
      <c r="D2" s="1003"/>
      <c r="E2" s="1001" t="s">
        <v>962</v>
      </c>
      <c r="F2" s="1003"/>
      <c r="G2" s="1003"/>
      <c r="H2" s="1003"/>
    </row>
    <row r="3" spans="1:8" ht="14.25">
      <c r="A3" s="446"/>
      <c r="B3" s="446"/>
      <c r="C3" s="446"/>
      <c r="D3" s="446"/>
      <c r="E3" s="446"/>
      <c r="F3" s="446"/>
      <c r="G3" s="446"/>
      <c r="H3" s="446"/>
    </row>
    <row r="4" spans="1:8" ht="15.75" thickBot="1">
      <c r="A4" s="463" t="s">
        <v>613</v>
      </c>
      <c r="B4" s="464"/>
      <c r="C4" s="465"/>
      <c r="D4" s="465"/>
      <c r="E4" s="465"/>
      <c r="F4" s="465"/>
      <c r="G4" s="465"/>
      <c r="H4" s="1005" t="s">
        <v>957</v>
      </c>
    </row>
    <row r="5" spans="1:8" ht="14.25" customHeight="1">
      <c r="A5" s="1184" t="s">
        <v>955</v>
      </c>
      <c r="B5" s="1183" t="s">
        <v>667</v>
      </c>
      <c r="C5" s="1189" t="s">
        <v>666</v>
      </c>
      <c r="D5" s="1189" t="s">
        <v>958</v>
      </c>
      <c r="E5" s="1183" t="s">
        <v>959</v>
      </c>
      <c r="F5" s="1189" t="s">
        <v>960</v>
      </c>
      <c r="G5" s="1183" t="s">
        <v>961</v>
      </c>
      <c r="H5" s="1185" t="s">
        <v>83</v>
      </c>
    </row>
    <row r="6" spans="1:8" ht="14.25">
      <c r="A6" s="1184"/>
      <c r="B6" s="1183"/>
      <c r="C6" s="1190"/>
      <c r="D6" s="1190"/>
      <c r="E6" s="1188"/>
      <c r="F6" s="1190"/>
      <c r="G6" s="1188"/>
      <c r="H6" s="1186"/>
    </row>
    <row r="7" spans="1:8" ht="14.25">
      <c r="A7" s="1184"/>
      <c r="B7" s="1183"/>
      <c r="C7" s="1190"/>
      <c r="D7" s="1190"/>
      <c r="E7" s="1188"/>
      <c r="F7" s="1190"/>
      <c r="G7" s="1188"/>
      <c r="H7" s="1187"/>
    </row>
    <row r="8" spans="1:8" ht="14.25">
      <c r="A8" s="1006">
        <v>2016</v>
      </c>
      <c r="B8" s="1007">
        <v>690</v>
      </c>
      <c r="C8" s="1008">
        <v>2297</v>
      </c>
      <c r="D8" s="1008">
        <v>1613</v>
      </c>
      <c r="E8" s="1008">
        <v>288</v>
      </c>
      <c r="F8" s="1008">
        <v>348</v>
      </c>
      <c r="G8" s="1008">
        <v>48</v>
      </c>
      <c r="H8" s="1009">
        <v>2016</v>
      </c>
    </row>
    <row r="9" spans="1:8" ht="14.25">
      <c r="A9" s="1010">
        <v>2017</v>
      </c>
      <c r="B9" s="1011">
        <v>705</v>
      </c>
      <c r="C9" s="1012">
        <v>2323</v>
      </c>
      <c r="D9" s="1012">
        <v>1626</v>
      </c>
      <c r="E9" s="1011">
        <v>310</v>
      </c>
      <c r="F9" s="1011">
        <v>336</v>
      </c>
      <c r="G9" s="1011">
        <v>51</v>
      </c>
      <c r="H9" s="1013">
        <v>2017</v>
      </c>
    </row>
    <row r="10" spans="1:8" ht="14.25">
      <c r="A10" s="1010">
        <v>2018</v>
      </c>
      <c r="B10" s="1011">
        <v>741</v>
      </c>
      <c r="C10" s="1012">
        <v>2420</v>
      </c>
      <c r="D10" s="1012">
        <v>1693</v>
      </c>
      <c r="E10" s="1011">
        <v>323</v>
      </c>
      <c r="F10" s="1011">
        <v>350</v>
      </c>
      <c r="G10" s="1011">
        <v>54</v>
      </c>
      <c r="H10" s="1013">
        <v>2018</v>
      </c>
    </row>
    <row r="11" spans="1:8" s="1004" customFormat="1" ht="15" thickBot="1">
      <c r="A11" s="1014">
        <v>2019</v>
      </c>
      <c r="B11" s="1015">
        <v>769</v>
      </c>
      <c r="C11" s="1016">
        <f>SUM(D11:G11)</f>
        <v>2517</v>
      </c>
      <c r="D11" s="1016">
        <v>1746</v>
      </c>
      <c r="E11" s="1016">
        <v>330</v>
      </c>
      <c r="F11" s="1016">
        <v>372</v>
      </c>
      <c r="G11" s="1016">
        <v>69</v>
      </c>
      <c r="H11" s="1017">
        <v>2019</v>
      </c>
    </row>
    <row r="12" spans="1:8" s="447" customFormat="1" ht="15.75">
      <c r="A12" s="1019" t="s">
        <v>989</v>
      </c>
      <c r="B12" s="1018"/>
      <c r="C12" s="1018"/>
      <c r="D12" s="1018"/>
      <c r="E12" s="1018" t="s">
        <v>993</v>
      </c>
      <c r="F12" s="1018"/>
      <c r="G12" s="1018"/>
      <c r="H12" s="1018"/>
    </row>
    <row r="13" spans="1:5" s="447" customFormat="1" ht="15.75">
      <c r="A13" s="1019" t="s">
        <v>990</v>
      </c>
      <c r="E13" s="447" t="s">
        <v>994</v>
      </c>
    </row>
    <row r="14" spans="1:5" s="447" customFormat="1" ht="15.75">
      <c r="A14" s="1019" t="s">
        <v>991</v>
      </c>
      <c r="E14" s="447" t="s">
        <v>995</v>
      </c>
    </row>
    <row r="15" spans="1:5" s="447" customFormat="1" ht="15.75">
      <c r="A15" s="1019" t="s">
        <v>992</v>
      </c>
      <c r="E15" s="447" t="s">
        <v>996</v>
      </c>
    </row>
    <row r="16" spans="1:5" s="447" customFormat="1" ht="15.75">
      <c r="A16" s="1019" t="s">
        <v>988</v>
      </c>
      <c r="E16" s="447" t="s">
        <v>799</v>
      </c>
    </row>
  </sheetData>
  <sheetProtection/>
  <mergeCells count="8">
    <mergeCell ref="B5:B7"/>
    <mergeCell ref="A5:A7"/>
    <mergeCell ref="H5:H7"/>
    <mergeCell ref="G5:G7"/>
    <mergeCell ref="C5:C7"/>
    <mergeCell ref="D5:D7"/>
    <mergeCell ref="E5:E7"/>
    <mergeCell ref="F5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U34"/>
  <sheetViews>
    <sheetView view="pageBreakPreview" zoomScale="85" zoomScaleSheetLayoutView="85" zoomScalePageLayoutView="0" workbookViewId="0" topLeftCell="A13">
      <selection activeCell="F13" sqref="F13"/>
    </sheetView>
  </sheetViews>
  <sheetFormatPr defaultColWidth="0" defaultRowHeight="0" customHeight="1" zeroHeight="1"/>
  <cols>
    <col min="1" max="1" width="11.625" style="327" customWidth="1"/>
    <col min="2" max="2" width="11.375" style="327" customWidth="1"/>
    <col min="3" max="3" width="11.625" style="336" bestFit="1" customWidth="1"/>
    <col min="4" max="4" width="10.375" style="327" bestFit="1" customWidth="1"/>
    <col min="5" max="5" width="11.625" style="327" customWidth="1"/>
    <col min="6" max="6" width="12.375" style="327" customWidth="1"/>
    <col min="7" max="8" width="10.125" style="327" customWidth="1"/>
    <col min="9" max="9" width="11.125" style="327" customWidth="1"/>
    <col min="10" max="16" width="10.125" style="327" customWidth="1"/>
    <col min="17" max="17" width="13.375" style="328" customWidth="1"/>
    <col min="18" max="20" width="0" style="327" hidden="1" customWidth="1"/>
    <col min="21" max="24" width="0.5" style="327" hidden="1" customWidth="1"/>
    <col min="25" max="16384" width="0" style="327" hidden="1" customWidth="1"/>
  </cols>
  <sheetData>
    <row r="1" spans="1:17" s="321" customFormat="1" ht="11.25">
      <c r="A1" s="319" t="s">
        <v>305</v>
      </c>
      <c r="C1" s="335"/>
      <c r="Q1" s="320" t="s">
        <v>306</v>
      </c>
    </row>
    <row r="2" ht="12.75" customHeight="1">
      <c r="A2" s="333"/>
    </row>
    <row r="3" spans="1:17" s="337" customFormat="1" ht="22.5">
      <c r="A3" s="1041" t="s">
        <v>864</v>
      </c>
      <c r="B3" s="1042"/>
      <c r="C3" s="1042"/>
      <c r="D3" s="1042"/>
      <c r="E3" s="1042"/>
      <c r="F3" s="1042"/>
      <c r="G3" s="1043" t="s">
        <v>865</v>
      </c>
      <c r="H3" s="1044"/>
      <c r="I3" s="1044"/>
      <c r="J3" s="1044"/>
      <c r="K3" s="1044"/>
      <c r="L3" s="1044"/>
      <c r="M3" s="1044"/>
      <c r="N3" s="1044"/>
      <c r="O3" s="1044"/>
      <c r="P3" s="1044"/>
      <c r="Q3" s="1044"/>
    </row>
    <row r="4" spans="1:17" s="167" customFormat="1" ht="12">
      <c r="A4" s="167" t="s">
        <v>998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9"/>
      <c r="M4" s="169"/>
      <c r="N4" s="169"/>
      <c r="O4" s="169"/>
      <c r="P4" s="169"/>
      <c r="Q4" s="169"/>
    </row>
    <row r="5" spans="1:17" ht="12.75" thickBot="1">
      <c r="A5" s="327" t="s">
        <v>186</v>
      </c>
      <c r="C5" s="327"/>
      <c r="Q5" s="328" t="s">
        <v>7</v>
      </c>
    </row>
    <row r="6" spans="1:17" s="171" customFormat="1" ht="30" customHeight="1">
      <c r="A6" s="1045" t="s">
        <v>683</v>
      </c>
      <c r="B6" s="912" t="s">
        <v>684</v>
      </c>
      <c r="C6" s="547" t="s">
        <v>685</v>
      </c>
      <c r="D6" s="548"/>
      <c r="E6" s="548"/>
      <c r="F6" s="548"/>
      <c r="G6" s="899" t="s">
        <v>686</v>
      </c>
      <c r="H6" s="900"/>
      <c r="I6" s="900"/>
      <c r="J6" s="900"/>
      <c r="K6" s="901"/>
      <c r="L6" s="905" t="s">
        <v>551</v>
      </c>
      <c r="M6" s="551" t="s">
        <v>687</v>
      </c>
      <c r="N6" s="908" t="s">
        <v>550</v>
      </c>
      <c r="O6" s="479" t="s">
        <v>677</v>
      </c>
      <c r="P6" s="911"/>
      <c r="Q6" s="1048" t="s">
        <v>140</v>
      </c>
    </row>
    <row r="7" spans="1:17" s="171" customFormat="1" ht="13.5" customHeight="1">
      <c r="A7" s="1046"/>
      <c r="B7" s="561"/>
      <c r="C7" s="553" t="s">
        <v>558</v>
      </c>
      <c r="D7" s="554"/>
      <c r="E7" s="555"/>
      <c r="F7" s="556" t="s">
        <v>556</v>
      </c>
      <c r="G7" s="557"/>
      <c r="H7" s="558"/>
      <c r="I7" s="553" t="s">
        <v>557</v>
      </c>
      <c r="J7" s="559"/>
      <c r="K7" s="898"/>
      <c r="L7" s="902"/>
      <c r="M7" s="560" t="s">
        <v>46</v>
      </c>
      <c r="N7" s="527"/>
      <c r="O7" s="528"/>
      <c r="P7" s="529" t="s">
        <v>678</v>
      </c>
      <c r="Q7" s="1049"/>
    </row>
    <row r="8" spans="1:17" s="171" customFormat="1" ht="13.5" customHeight="1">
      <c r="A8" s="1046"/>
      <c r="B8" s="561" t="s">
        <v>307</v>
      </c>
      <c r="C8" s="561"/>
      <c r="D8" s="562" t="s">
        <v>688</v>
      </c>
      <c r="E8" s="562" t="s">
        <v>689</v>
      </c>
      <c r="F8" s="563"/>
      <c r="G8" s="562" t="s">
        <v>688</v>
      </c>
      <c r="H8" s="564" t="s">
        <v>689</v>
      </c>
      <c r="I8" s="565"/>
      <c r="J8" s="566" t="s">
        <v>688</v>
      </c>
      <c r="K8" s="563" t="s">
        <v>689</v>
      </c>
      <c r="L8" s="903" t="s">
        <v>35</v>
      </c>
      <c r="M8" s="530" t="s">
        <v>82</v>
      </c>
      <c r="N8" s="530" t="s">
        <v>553</v>
      </c>
      <c r="O8" s="531" t="s">
        <v>39</v>
      </c>
      <c r="P8" s="532"/>
      <c r="Q8" s="1049"/>
    </row>
    <row r="9" spans="1:17" s="171" customFormat="1" ht="13.5" customHeight="1">
      <c r="A9" s="1047"/>
      <c r="B9" s="568" t="s">
        <v>681</v>
      </c>
      <c r="C9" s="568" t="s">
        <v>559</v>
      </c>
      <c r="D9" s="567" t="s">
        <v>67</v>
      </c>
      <c r="E9" s="567" t="s">
        <v>68</v>
      </c>
      <c r="F9" s="569" t="s">
        <v>64</v>
      </c>
      <c r="G9" s="567" t="s">
        <v>67</v>
      </c>
      <c r="H9" s="568" t="s">
        <v>68</v>
      </c>
      <c r="I9" s="568" t="s">
        <v>36</v>
      </c>
      <c r="J9" s="570" t="s">
        <v>67</v>
      </c>
      <c r="K9" s="569" t="s">
        <v>68</v>
      </c>
      <c r="L9" s="904" t="s">
        <v>37</v>
      </c>
      <c r="M9" s="533" t="s">
        <v>118</v>
      </c>
      <c r="N9" s="533" t="s">
        <v>552</v>
      </c>
      <c r="O9" s="534" t="s">
        <v>65</v>
      </c>
      <c r="P9" s="535" t="s">
        <v>69</v>
      </c>
      <c r="Q9" s="1050"/>
    </row>
    <row r="10" spans="1:17" s="171" customFormat="1" ht="20.25" customHeight="1">
      <c r="A10" s="536">
        <v>2015</v>
      </c>
      <c r="B10" s="571">
        <v>46739</v>
      </c>
      <c r="C10" s="571">
        <v>107279</v>
      </c>
      <c r="D10" s="571">
        <v>54889</v>
      </c>
      <c r="E10" s="571">
        <v>52390</v>
      </c>
      <c r="F10" s="571">
        <v>104754</v>
      </c>
      <c r="G10" s="571">
        <v>52968</v>
      </c>
      <c r="H10" s="571">
        <v>51786</v>
      </c>
      <c r="I10" s="571">
        <v>2525</v>
      </c>
      <c r="J10" s="571">
        <v>1921</v>
      </c>
      <c r="K10" s="571">
        <v>604</v>
      </c>
      <c r="L10" s="906">
        <f>F10/B10</f>
        <v>2.241254626757098</v>
      </c>
      <c r="M10" s="571">
        <v>22460</v>
      </c>
      <c r="N10" s="412" t="s">
        <v>18</v>
      </c>
      <c r="O10" s="539">
        <v>183.97260273972603</v>
      </c>
      <c r="P10" s="540">
        <v>569.4</v>
      </c>
      <c r="Q10" s="572">
        <v>2015</v>
      </c>
    </row>
    <row r="11" spans="1:17" s="171" customFormat="1" ht="20.25" customHeight="1">
      <c r="A11" s="536">
        <v>2016</v>
      </c>
      <c r="B11" s="571">
        <v>47011</v>
      </c>
      <c r="C11" s="571">
        <v>106501</v>
      </c>
      <c r="D11" s="571">
        <v>54525</v>
      </c>
      <c r="E11" s="571">
        <v>51976</v>
      </c>
      <c r="F11" s="571">
        <v>103873</v>
      </c>
      <c r="G11" s="571">
        <v>52521</v>
      </c>
      <c r="H11" s="571">
        <v>51352</v>
      </c>
      <c r="I11" s="571">
        <v>2628</v>
      </c>
      <c r="J11" s="571">
        <v>2004</v>
      </c>
      <c r="K11" s="571">
        <v>624</v>
      </c>
      <c r="L11" s="906">
        <f aca="true" t="shared" si="0" ref="L11:L30">F11/B11</f>
        <v>2.2095467018357406</v>
      </c>
      <c r="M11" s="571">
        <v>22968</v>
      </c>
      <c r="N11" s="412" t="s">
        <v>18</v>
      </c>
      <c r="O11" s="539">
        <v>181.0328000278853</v>
      </c>
      <c r="P11" s="540">
        <v>573.7799999999999</v>
      </c>
      <c r="Q11" s="572">
        <v>2016</v>
      </c>
    </row>
    <row r="12" spans="1:17" s="339" customFormat="1" ht="18" customHeight="1">
      <c r="A12" s="536">
        <v>2017</v>
      </c>
      <c r="B12" s="571">
        <v>47407</v>
      </c>
      <c r="C12" s="571">
        <v>105843</v>
      </c>
      <c r="D12" s="571">
        <v>54181</v>
      </c>
      <c r="E12" s="571">
        <v>51662</v>
      </c>
      <c r="F12" s="571">
        <v>103198</v>
      </c>
      <c r="G12" s="571">
        <v>52214</v>
      </c>
      <c r="H12" s="571">
        <v>50984</v>
      </c>
      <c r="I12" s="571">
        <v>2645</v>
      </c>
      <c r="J12" s="571">
        <v>1967</v>
      </c>
      <c r="K12" s="571">
        <v>678</v>
      </c>
      <c r="L12" s="906">
        <f t="shared" si="0"/>
        <v>2.1768515198177485</v>
      </c>
      <c r="M12" s="571">
        <v>23622</v>
      </c>
      <c r="N12" s="538">
        <v>50.423125000000006</v>
      </c>
      <c r="O12" s="539">
        <v>179.818783760237</v>
      </c>
      <c r="P12" s="540">
        <v>573.8999999999999</v>
      </c>
      <c r="Q12" s="572">
        <v>2017</v>
      </c>
    </row>
    <row r="13" spans="1:17" s="171" customFormat="1" ht="18" customHeight="1">
      <c r="A13" s="536">
        <v>2018</v>
      </c>
      <c r="B13" s="571">
        <v>47705</v>
      </c>
      <c r="C13" s="571">
        <v>104881</v>
      </c>
      <c r="D13" s="571">
        <v>53830</v>
      </c>
      <c r="E13" s="571">
        <v>51051</v>
      </c>
      <c r="F13" s="571">
        <v>101990</v>
      </c>
      <c r="G13" s="571">
        <v>51580</v>
      </c>
      <c r="H13" s="571">
        <v>50410</v>
      </c>
      <c r="I13" s="571">
        <v>2891</v>
      </c>
      <c r="J13" s="571">
        <v>2250</v>
      </c>
      <c r="K13" s="571">
        <v>641</v>
      </c>
      <c r="L13" s="906">
        <f t="shared" si="0"/>
        <v>2.1379310344827585</v>
      </c>
      <c r="M13" s="571">
        <v>24116</v>
      </c>
      <c r="N13" s="412" t="s">
        <v>18</v>
      </c>
      <c r="O13" s="541">
        <v>177.71388743683573</v>
      </c>
      <c r="P13" s="540">
        <v>573.9</v>
      </c>
      <c r="Q13" s="572">
        <v>2018</v>
      </c>
    </row>
    <row r="14" spans="1:17" s="413" customFormat="1" ht="18" customHeight="1">
      <c r="A14" s="542">
        <v>2019</v>
      </c>
      <c r="B14" s="573">
        <f aca="true" t="shared" si="1" ref="B14:M14">SUM(B15:B30)</f>
        <v>48324</v>
      </c>
      <c r="C14" s="573">
        <f t="shared" si="1"/>
        <v>104162</v>
      </c>
      <c r="D14" s="573">
        <f t="shared" si="1"/>
        <v>53495</v>
      </c>
      <c r="E14" s="573">
        <f t="shared" si="1"/>
        <v>50667</v>
      </c>
      <c r="F14" s="573">
        <f>SUM(F15:F30)</f>
        <v>101114</v>
      </c>
      <c r="G14" s="573">
        <f t="shared" si="1"/>
        <v>51146</v>
      </c>
      <c r="H14" s="573">
        <f t="shared" si="1"/>
        <v>49968</v>
      </c>
      <c r="I14" s="573">
        <f t="shared" si="1"/>
        <v>3048</v>
      </c>
      <c r="J14" s="573">
        <f t="shared" si="1"/>
        <v>2349</v>
      </c>
      <c r="K14" s="573">
        <f t="shared" si="1"/>
        <v>699</v>
      </c>
      <c r="L14" s="907">
        <f t="shared" si="0"/>
        <v>2.092417846204784</v>
      </c>
      <c r="M14" s="573">
        <f t="shared" si="1"/>
        <v>24988</v>
      </c>
      <c r="N14" s="909" t="s">
        <v>18</v>
      </c>
      <c r="O14" s="1191">
        <f>F14/P14</f>
        <v>172.38475177304966</v>
      </c>
      <c r="P14" s="543">
        <f>SUM(P15:P30)</f>
        <v>586.56</v>
      </c>
      <c r="Q14" s="574">
        <v>2019</v>
      </c>
    </row>
    <row r="15" spans="1:17" s="171" customFormat="1" ht="19.5" customHeight="1">
      <c r="A15" s="544" t="s">
        <v>690</v>
      </c>
      <c r="B15" s="537">
        <v>3489</v>
      </c>
      <c r="C15" s="537">
        <f>F15+I15</f>
        <v>6634</v>
      </c>
      <c r="D15" s="537">
        <f>G15+J15</f>
        <v>3424</v>
      </c>
      <c r="E15" s="537">
        <f>H15+K15</f>
        <v>3210</v>
      </c>
      <c r="F15" s="537">
        <f aca="true" t="shared" si="2" ref="F15:F30">SUM(G15:H15)</f>
        <v>6454</v>
      </c>
      <c r="G15" s="537">
        <v>3275</v>
      </c>
      <c r="H15" s="537">
        <v>3179</v>
      </c>
      <c r="I15" s="575">
        <v>180</v>
      </c>
      <c r="J15" s="545">
        <v>149</v>
      </c>
      <c r="K15" s="545">
        <v>31</v>
      </c>
      <c r="L15" s="906">
        <f t="shared" si="0"/>
        <v>1.8498137002006305</v>
      </c>
      <c r="M15" s="576">
        <v>2337</v>
      </c>
      <c r="N15" s="412" t="s">
        <v>18</v>
      </c>
      <c r="O15" s="541">
        <f aca="true" t="shared" si="3" ref="O15:O30">F15/P15</f>
        <v>97.96599878567092</v>
      </c>
      <c r="P15" s="546">
        <v>65.88</v>
      </c>
      <c r="Q15" s="577" t="s">
        <v>119</v>
      </c>
    </row>
    <row r="16" spans="1:17" s="171" customFormat="1" ht="19.5" customHeight="1">
      <c r="A16" s="544" t="s">
        <v>691</v>
      </c>
      <c r="B16" s="537">
        <v>941</v>
      </c>
      <c r="C16" s="537">
        <f aca="true" t="shared" si="4" ref="C16:C30">F16+I16</f>
        <v>1847</v>
      </c>
      <c r="D16" s="537">
        <f aca="true" t="shared" si="5" ref="D16:D30">G16+J16</f>
        <v>1012</v>
      </c>
      <c r="E16" s="537">
        <f aca="true" t="shared" si="6" ref="E16:E30">H16+K16</f>
        <v>835</v>
      </c>
      <c r="F16" s="537">
        <f t="shared" si="2"/>
        <v>1682</v>
      </c>
      <c r="G16" s="537">
        <v>890</v>
      </c>
      <c r="H16" s="537">
        <v>792</v>
      </c>
      <c r="I16" s="575">
        <v>165</v>
      </c>
      <c r="J16" s="545">
        <v>122</v>
      </c>
      <c r="K16" s="545">
        <v>43</v>
      </c>
      <c r="L16" s="906">
        <f t="shared" si="0"/>
        <v>1.7874601487778958</v>
      </c>
      <c r="M16" s="576">
        <v>562</v>
      </c>
      <c r="N16" s="412" t="s">
        <v>18</v>
      </c>
      <c r="O16" s="541">
        <f t="shared" si="3"/>
        <v>126.08695652173913</v>
      </c>
      <c r="P16" s="546">
        <v>13.34</v>
      </c>
      <c r="Q16" s="577" t="s">
        <v>47</v>
      </c>
    </row>
    <row r="17" spans="1:17" s="171" customFormat="1" ht="19.5" customHeight="1">
      <c r="A17" s="544" t="s">
        <v>692</v>
      </c>
      <c r="B17" s="537">
        <v>2473</v>
      </c>
      <c r="C17" s="537">
        <f t="shared" si="4"/>
        <v>5669</v>
      </c>
      <c r="D17" s="537">
        <f t="shared" si="5"/>
        <v>3042</v>
      </c>
      <c r="E17" s="537">
        <f t="shared" si="6"/>
        <v>2627</v>
      </c>
      <c r="F17" s="537">
        <f t="shared" si="2"/>
        <v>5395</v>
      </c>
      <c r="G17" s="537">
        <v>2813</v>
      </c>
      <c r="H17" s="537">
        <v>2582</v>
      </c>
      <c r="I17" s="575">
        <v>274</v>
      </c>
      <c r="J17" s="545">
        <v>229</v>
      </c>
      <c r="K17" s="545">
        <v>45</v>
      </c>
      <c r="L17" s="906">
        <f t="shared" si="0"/>
        <v>2.1815608572583907</v>
      </c>
      <c r="M17" s="576">
        <v>1593</v>
      </c>
      <c r="N17" s="412" t="s">
        <v>18</v>
      </c>
      <c r="O17" s="541">
        <f t="shared" si="3"/>
        <v>148.09223167718912</v>
      </c>
      <c r="P17" s="546">
        <v>36.43</v>
      </c>
      <c r="Q17" s="577" t="s">
        <v>120</v>
      </c>
    </row>
    <row r="18" spans="1:17" s="171" customFormat="1" ht="19.5" customHeight="1">
      <c r="A18" s="544" t="s">
        <v>693</v>
      </c>
      <c r="B18" s="537">
        <v>2631</v>
      </c>
      <c r="C18" s="537">
        <f t="shared" si="4"/>
        <v>5582</v>
      </c>
      <c r="D18" s="537">
        <f t="shared" si="5"/>
        <v>3186</v>
      </c>
      <c r="E18" s="537">
        <f t="shared" si="6"/>
        <v>2396</v>
      </c>
      <c r="F18" s="537">
        <f t="shared" si="2"/>
        <v>5063</v>
      </c>
      <c r="G18" s="537">
        <v>2687</v>
      </c>
      <c r="H18" s="537">
        <v>2376</v>
      </c>
      <c r="I18" s="575">
        <v>519</v>
      </c>
      <c r="J18" s="545">
        <v>499</v>
      </c>
      <c r="K18" s="545">
        <v>20</v>
      </c>
      <c r="L18" s="906">
        <f t="shared" si="0"/>
        <v>1.9243633599391867</v>
      </c>
      <c r="M18" s="576">
        <v>1708</v>
      </c>
      <c r="N18" s="412" t="s">
        <v>18</v>
      </c>
      <c r="O18" s="541">
        <f t="shared" si="3"/>
        <v>97.15985415467281</v>
      </c>
      <c r="P18" s="546">
        <v>52.11</v>
      </c>
      <c r="Q18" s="577" t="s">
        <v>121</v>
      </c>
    </row>
    <row r="19" spans="1:17" s="171" customFormat="1" ht="19.5" customHeight="1">
      <c r="A19" s="544" t="s">
        <v>694</v>
      </c>
      <c r="B19" s="537">
        <v>1882</v>
      </c>
      <c r="C19" s="537">
        <f t="shared" si="4"/>
        <v>4028</v>
      </c>
      <c r="D19" s="537">
        <f t="shared" si="5"/>
        <v>2235</v>
      </c>
      <c r="E19" s="537">
        <f t="shared" si="6"/>
        <v>1793</v>
      </c>
      <c r="F19" s="537">
        <f t="shared" si="2"/>
        <v>3654</v>
      </c>
      <c r="G19" s="537">
        <v>1890</v>
      </c>
      <c r="H19" s="537">
        <v>1764</v>
      </c>
      <c r="I19" s="575">
        <v>374</v>
      </c>
      <c r="J19" s="545">
        <v>345</v>
      </c>
      <c r="K19" s="545">
        <v>29</v>
      </c>
      <c r="L19" s="906">
        <f t="shared" si="0"/>
        <v>1.9415515409139215</v>
      </c>
      <c r="M19" s="576">
        <v>1392</v>
      </c>
      <c r="N19" s="412" t="s">
        <v>18</v>
      </c>
      <c r="O19" s="541">
        <f t="shared" si="3"/>
        <v>56.74794222705389</v>
      </c>
      <c r="P19" s="546">
        <v>64.39</v>
      </c>
      <c r="Q19" s="577" t="s">
        <v>308</v>
      </c>
    </row>
    <row r="20" spans="1:17" s="171" customFormat="1" ht="19.5" customHeight="1">
      <c r="A20" s="544" t="s">
        <v>695</v>
      </c>
      <c r="B20" s="537">
        <v>1456</v>
      </c>
      <c r="C20" s="537">
        <f t="shared" si="4"/>
        <v>2769</v>
      </c>
      <c r="D20" s="537">
        <f t="shared" si="5"/>
        <v>1377</v>
      </c>
      <c r="E20" s="537">
        <f t="shared" si="6"/>
        <v>1392</v>
      </c>
      <c r="F20" s="537">
        <f t="shared" si="2"/>
        <v>2690</v>
      </c>
      <c r="G20" s="537">
        <v>1315</v>
      </c>
      <c r="H20" s="537">
        <v>1375</v>
      </c>
      <c r="I20" s="575">
        <v>79</v>
      </c>
      <c r="J20" s="545">
        <v>62</v>
      </c>
      <c r="K20" s="545">
        <v>17</v>
      </c>
      <c r="L20" s="906">
        <f t="shared" si="0"/>
        <v>1.8475274725274726</v>
      </c>
      <c r="M20" s="576">
        <v>1220</v>
      </c>
      <c r="N20" s="412" t="s">
        <v>18</v>
      </c>
      <c r="O20" s="541">
        <f t="shared" si="3"/>
        <v>65.30711337703326</v>
      </c>
      <c r="P20" s="546">
        <v>41.19</v>
      </c>
      <c r="Q20" s="577" t="s">
        <v>309</v>
      </c>
    </row>
    <row r="21" spans="1:17" s="171" customFormat="1" ht="19.5" customHeight="1">
      <c r="A21" s="544" t="s">
        <v>696</v>
      </c>
      <c r="B21" s="537">
        <v>2115</v>
      </c>
      <c r="C21" s="537">
        <f t="shared" si="4"/>
        <v>4113</v>
      </c>
      <c r="D21" s="537">
        <f t="shared" si="5"/>
        <v>2077</v>
      </c>
      <c r="E21" s="537">
        <f t="shared" si="6"/>
        <v>2036</v>
      </c>
      <c r="F21" s="537">
        <f t="shared" si="2"/>
        <v>4032</v>
      </c>
      <c r="G21" s="537">
        <v>2037</v>
      </c>
      <c r="H21" s="537">
        <v>1995</v>
      </c>
      <c r="I21" s="575">
        <v>81</v>
      </c>
      <c r="J21" s="545">
        <v>40</v>
      </c>
      <c r="K21" s="545">
        <v>41</v>
      </c>
      <c r="L21" s="906">
        <f t="shared" si="0"/>
        <v>1.9063829787234043</v>
      </c>
      <c r="M21" s="576">
        <v>1536</v>
      </c>
      <c r="N21" s="412" t="s">
        <v>18</v>
      </c>
      <c r="O21" s="541">
        <f t="shared" si="3"/>
        <v>57.74849613291321</v>
      </c>
      <c r="P21" s="546">
        <v>69.82</v>
      </c>
      <c r="Q21" s="577" t="s">
        <v>310</v>
      </c>
    </row>
    <row r="22" spans="1:17" s="171" customFormat="1" ht="19.5" customHeight="1">
      <c r="A22" s="544" t="s">
        <v>697</v>
      </c>
      <c r="B22" s="537">
        <v>2760</v>
      </c>
      <c r="C22" s="537">
        <f t="shared" si="4"/>
        <v>5347</v>
      </c>
      <c r="D22" s="537">
        <f t="shared" si="5"/>
        <v>2723</v>
      </c>
      <c r="E22" s="537">
        <f t="shared" si="6"/>
        <v>2624</v>
      </c>
      <c r="F22" s="537">
        <f t="shared" si="2"/>
        <v>5269</v>
      </c>
      <c r="G22" s="537">
        <v>2662</v>
      </c>
      <c r="H22" s="537">
        <v>2607</v>
      </c>
      <c r="I22" s="575">
        <v>78</v>
      </c>
      <c r="J22" s="545">
        <v>61</v>
      </c>
      <c r="K22" s="545">
        <v>17</v>
      </c>
      <c r="L22" s="906">
        <f t="shared" si="0"/>
        <v>1.9090579710144928</v>
      </c>
      <c r="M22" s="576">
        <v>1945</v>
      </c>
      <c r="N22" s="412" t="s">
        <v>18</v>
      </c>
      <c r="O22" s="541">
        <f t="shared" si="3"/>
        <v>106.53052972098665</v>
      </c>
      <c r="P22" s="546">
        <v>49.46</v>
      </c>
      <c r="Q22" s="577" t="s">
        <v>122</v>
      </c>
    </row>
    <row r="23" spans="1:17" s="171" customFormat="1" ht="19.5" customHeight="1">
      <c r="A23" s="544" t="s">
        <v>698</v>
      </c>
      <c r="B23" s="537">
        <v>1406</v>
      </c>
      <c r="C23" s="537">
        <f t="shared" si="4"/>
        <v>2543</v>
      </c>
      <c r="D23" s="537">
        <f t="shared" si="5"/>
        <v>1242</v>
      </c>
      <c r="E23" s="537">
        <f t="shared" si="6"/>
        <v>1301</v>
      </c>
      <c r="F23" s="537">
        <f t="shared" si="2"/>
        <v>2527</v>
      </c>
      <c r="G23" s="537">
        <v>1234</v>
      </c>
      <c r="H23" s="537">
        <v>1293</v>
      </c>
      <c r="I23" s="575">
        <v>16</v>
      </c>
      <c r="J23" s="545">
        <v>8</v>
      </c>
      <c r="K23" s="545">
        <v>8</v>
      </c>
      <c r="L23" s="906">
        <f t="shared" si="0"/>
        <v>1.7972972972972974</v>
      </c>
      <c r="M23" s="576">
        <v>1214</v>
      </c>
      <c r="N23" s="412" t="s">
        <v>18</v>
      </c>
      <c r="O23" s="541">
        <f t="shared" si="3"/>
        <v>60.26711185308848</v>
      </c>
      <c r="P23" s="546">
        <v>41.93</v>
      </c>
      <c r="Q23" s="577" t="s">
        <v>123</v>
      </c>
    </row>
    <row r="24" spans="1:17" s="171" customFormat="1" ht="19.5" customHeight="1">
      <c r="A24" s="544" t="s">
        <v>699</v>
      </c>
      <c r="B24" s="537">
        <v>1025</v>
      </c>
      <c r="C24" s="537">
        <f t="shared" si="4"/>
        <v>1831</v>
      </c>
      <c r="D24" s="537">
        <f t="shared" si="5"/>
        <v>943</v>
      </c>
      <c r="E24" s="537">
        <f t="shared" si="6"/>
        <v>888</v>
      </c>
      <c r="F24" s="537">
        <f t="shared" si="2"/>
        <v>1800</v>
      </c>
      <c r="G24" s="537">
        <v>929</v>
      </c>
      <c r="H24" s="537">
        <v>871</v>
      </c>
      <c r="I24" s="575">
        <v>31</v>
      </c>
      <c r="J24" s="545">
        <v>14</v>
      </c>
      <c r="K24" s="545">
        <v>17</v>
      </c>
      <c r="L24" s="906">
        <f t="shared" si="0"/>
        <v>1.7560975609756098</v>
      </c>
      <c r="M24" s="576">
        <v>826</v>
      </c>
      <c r="N24" s="412" t="s">
        <v>18</v>
      </c>
      <c r="O24" s="541">
        <f t="shared" si="3"/>
        <v>27.4641440341776</v>
      </c>
      <c r="P24" s="546">
        <v>65.54</v>
      </c>
      <c r="Q24" s="577" t="s">
        <v>124</v>
      </c>
    </row>
    <row r="25" spans="1:17" s="171" customFormat="1" ht="19.5" customHeight="1">
      <c r="A25" s="544" t="s">
        <v>700</v>
      </c>
      <c r="B25" s="537">
        <v>1273</v>
      </c>
      <c r="C25" s="537">
        <f t="shared" si="4"/>
        <v>2391</v>
      </c>
      <c r="D25" s="537">
        <f t="shared" si="5"/>
        <v>1189</v>
      </c>
      <c r="E25" s="537">
        <f t="shared" si="6"/>
        <v>1202</v>
      </c>
      <c r="F25" s="537">
        <f t="shared" si="2"/>
        <v>2373</v>
      </c>
      <c r="G25" s="537">
        <v>1184</v>
      </c>
      <c r="H25" s="537">
        <v>1189</v>
      </c>
      <c r="I25" s="575">
        <v>18</v>
      </c>
      <c r="J25" s="545">
        <v>5</v>
      </c>
      <c r="K25" s="545">
        <v>13</v>
      </c>
      <c r="L25" s="906">
        <f t="shared" si="0"/>
        <v>1.8641005498821681</v>
      </c>
      <c r="M25" s="576">
        <v>761</v>
      </c>
      <c r="N25" s="412" t="s">
        <v>18</v>
      </c>
      <c r="O25" s="541">
        <f t="shared" si="3"/>
        <v>60.73713846941387</v>
      </c>
      <c r="P25" s="546">
        <v>39.07</v>
      </c>
      <c r="Q25" s="577" t="s">
        <v>125</v>
      </c>
    </row>
    <row r="26" spans="1:17" s="171" customFormat="1" ht="19.5" customHeight="1">
      <c r="A26" s="544" t="s">
        <v>701</v>
      </c>
      <c r="B26" s="537">
        <v>6770</v>
      </c>
      <c r="C26" s="537">
        <f t="shared" si="4"/>
        <v>15505</v>
      </c>
      <c r="D26" s="537">
        <f t="shared" si="5"/>
        <v>7777</v>
      </c>
      <c r="E26" s="537">
        <f t="shared" si="6"/>
        <v>7728</v>
      </c>
      <c r="F26" s="537">
        <f t="shared" si="2"/>
        <v>15287</v>
      </c>
      <c r="G26" s="537">
        <v>7685</v>
      </c>
      <c r="H26" s="537">
        <v>7602</v>
      </c>
      <c r="I26" s="575">
        <v>218</v>
      </c>
      <c r="J26" s="545">
        <v>92</v>
      </c>
      <c r="K26" s="545">
        <v>126</v>
      </c>
      <c r="L26" s="906">
        <f t="shared" si="0"/>
        <v>2.258050221565731</v>
      </c>
      <c r="M26" s="576">
        <v>2618</v>
      </c>
      <c r="N26" s="412" t="s">
        <v>18</v>
      </c>
      <c r="O26" s="541">
        <f t="shared" si="3"/>
        <v>2884.3396226415093</v>
      </c>
      <c r="P26" s="546">
        <v>5.3</v>
      </c>
      <c r="Q26" s="577" t="s">
        <v>311</v>
      </c>
    </row>
    <row r="27" spans="1:17" s="171" customFormat="1" ht="19.5" customHeight="1">
      <c r="A27" s="544" t="s">
        <v>702</v>
      </c>
      <c r="B27" s="537">
        <v>3289</v>
      </c>
      <c r="C27" s="537">
        <f t="shared" si="4"/>
        <v>7296</v>
      </c>
      <c r="D27" s="537">
        <f t="shared" si="5"/>
        <v>3642</v>
      </c>
      <c r="E27" s="537">
        <f t="shared" si="6"/>
        <v>3654</v>
      </c>
      <c r="F27" s="537">
        <f t="shared" si="2"/>
        <v>7195</v>
      </c>
      <c r="G27" s="537">
        <v>3605</v>
      </c>
      <c r="H27" s="537">
        <v>3590</v>
      </c>
      <c r="I27" s="575">
        <v>101</v>
      </c>
      <c r="J27" s="545">
        <v>37</v>
      </c>
      <c r="K27" s="545">
        <v>64</v>
      </c>
      <c r="L27" s="906">
        <f t="shared" si="0"/>
        <v>2.18759501368197</v>
      </c>
      <c r="M27" s="576">
        <v>1425</v>
      </c>
      <c r="N27" s="412" t="s">
        <v>18</v>
      </c>
      <c r="O27" s="541">
        <f t="shared" si="3"/>
        <v>1733.734939759036</v>
      </c>
      <c r="P27" s="546">
        <v>4.15</v>
      </c>
      <c r="Q27" s="577" t="s">
        <v>312</v>
      </c>
    </row>
    <row r="28" spans="1:17" s="171" customFormat="1" ht="19.5" customHeight="1">
      <c r="A28" s="544" t="s">
        <v>703</v>
      </c>
      <c r="B28" s="537">
        <v>7316</v>
      </c>
      <c r="C28" s="537">
        <f t="shared" si="4"/>
        <v>17309</v>
      </c>
      <c r="D28" s="537">
        <f t="shared" si="5"/>
        <v>8680</v>
      </c>
      <c r="E28" s="537">
        <f t="shared" si="6"/>
        <v>8629</v>
      </c>
      <c r="F28" s="537">
        <f t="shared" si="2"/>
        <v>17114</v>
      </c>
      <c r="G28" s="537">
        <v>8598</v>
      </c>
      <c r="H28" s="537">
        <v>8516</v>
      </c>
      <c r="I28" s="575">
        <v>195</v>
      </c>
      <c r="J28" s="545">
        <v>82</v>
      </c>
      <c r="K28" s="545">
        <v>113</v>
      </c>
      <c r="L28" s="906">
        <f t="shared" si="0"/>
        <v>2.3392564242755602</v>
      </c>
      <c r="M28" s="576">
        <v>1925</v>
      </c>
      <c r="N28" s="412" t="s">
        <v>18</v>
      </c>
      <c r="O28" s="541">
        <f t="shared" si="3"/>
        <v>2054.501800720288</v>
      </c>
      <c r="P28" s="546">
        <v>8.33</v>
      </c>
      <c r="Q28" s="577" t="s">
        <v>313</v>
      </c>
    </row>
    <row r="29" spans="1:17" s="171" customFormat="1" ht="19.5" customHeight="1">
      <c r="A29" s="544" t="s">
        <v>704</v>
      </c>
      <c r="B29" s="537">
        <v>5977</v>
      </c>
      <c r="C29" s="537">
        <f t="shared" si="4"/>
        <v>14097</v>
      </c>
      <c r="D29" s="537">
        <f t="shared" si="5"/>
        <v>6982</v>
      </c>
      <c r="E29" s="537">
        <f t="shared" si="6"/>
        <v>7115</v>
      </c>
      <c r="F29" s="537">
        <f t="shared" si="2"/>
        <v>13914</v>
      </c>
      <c r="G29" s="537">
        <v>6872</v>
      </c>
      <c r="H29" s="537">
        <v>7042</v>
      </c>
      <c r="I29" s="575">
        <v>183</v>
      </c>
      <c r="J29" s="545">
        <v>110</v>
      </c>
      <c r="K29" s="545">
        <v>73</v>
      </c>
      <c r="L29" s="906">
        <f t="shared" si="0"/>
        <v>2.3279237075455916</v>
      </c>
      <c r="M29" s="576">
        <v>2069</v>
      </c>
      <c r="N29" s="412" t="s">
        <v>18</v>
      </c>
      <c r="O29" s="541">
        <f t="shared" si="3"/>
        <v>1845.3580901856765</v>
      </c>
      <c r="P29" s="546">
        <v>7.54</v>
      </c>
      <c r="Q29" s="577" t="s">
        <v>314</v>
      </c>
    </row>
    <row r="30" spans="1:17" s="171" customFormat="1" ht="19.5" customHeight="1">
      <c r="A30" s="544" t="s">
        <v>705</v>
      </c>
      <c r="B30" s="537">
        <v>3521</v>
      </c>
      <c r="C30" s="537">
        <f t="shared" si="4"/>
        <v>7201</v>
      </c>
      <c r="D30" s="537">
        <f t="shared" si="5"/>
        <v>3964</v>
      </c>
      <c r="E30" s="537">
        <f t="shared" si="6"/>
        <v>3237</v>
      </c>
      <c r="F30" s="537">
        <f t="shared" si="2"/>
        <v>6665</v>
      </c>
      <c r="G30" s="537">
        <v>3470</v>
      </c>
      <c r="H30" s="537">
        <v>3195</v>
      </c>
      <c r="I30" s="575">
        <v>536</v>
      </c>
      <c r="J30" s="545">
        <v>494</v>
      </c>
      <c r="K30" s="545">
        <v>42</v>
      </c>
      <c r="L30" s="906">
        <f t="shared" si="0"/>
        <v>1.892928145413235</v>
      </c>
      <c r="M30" s="578">
        <v>1857</v>
      </c>
      <c r="N30" s="910" t="s">
        <v>18</v>
      </c>
      <c r="O30" s="541">
        <f t="shared" si="3"/>
        <v>301.85688405797106</v>
      </c>
      <c r="P30" s="546">
        <v>22.08</v>
      </c>
      <c r="Q30" s="577" t="s">
        <v>315</v>
      </c>
    </row>
    <row r="31" spans="1:17" s="181" customFormat="1" ht="6" customHeight="1" thickBot="1">
      <c r="A31" s="177"/>
      <c r="B31" s="178"/>
      <c r="C31" s="340"/>
      <c r="D31" s="340"/>
      <c r="E31" s="340"/>
      <c r="F31" s="340"/>
      <c r="G31" s="179"/>
      <c r="H31" s="179"/>
      <c r="I31" s="340"/>
      <c r="J31" s="179"/>
      <c r="K31" s="179"/>
      <c r="L31" s="179"/>
      <c r="M31" s="179"/>
      <c r="N31" s="179"/>
      <c r="O31" s="179"/>
      <c r="P31" s="179"/>
      <c r="Q31" s="180"/>
    </row>
    <row r="32" spans="1:17" s="181" customFormat="1" ht="13.5" customHeight="1">
      <c r="A32" s="161" t="s">
        <v>963</v>
      </c>
      <c r="G32" s="1051" t="s">
        <v>965</v>
      </c>
      <c r="H32" s="1051"/>
      <c r="I32" s="1051"/>
      <c r="J32" s="1051"/>
      <c r="K32" s="1051"/>
      <c r="L32" s="1051"/>
      <c r="Q32" s="182"/>
    </row>
    <row r="33" spans="1:21" s="164" customFormat="1" ht="11.25" customHeight="1">
      <c r="A33" s="161" t="s">
        <v>964</v>
      </c>
      <c r="B33" s="173"/>
      <c r="C33" s="174"/>
      <c r="D33" s="170"/>
      <c r="E33" s="170"/>
      <c r="F33" s="174"/>
      <c r="G33" s="161" t="s">
        <v>966</v>
      </c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72"/>
      <c r="U33" s="172"/>
    </row>
    <row r="34" spans="1:21" s="164" customFormat="1" ht="12.75" customHeight="1">
      <c r="A34" s="164" t="s">
        <v>638</v>
      </c>
      <c r="B34" s="162"/>
      <c r="C34" s="163"/>
      <c r="F34" s="163"/>
      <c r="G34" s="175" t="s">
        <v>1011</v>
      </c>
      <c r="J34" s="165"/>
      <c r="K34" s="165"/>
      <c r="L34" s="165"/>
      <c r="M34" s="165"/>
      <c r="N34" s="165"/>
      <c r="O34" s="165"/>
      <c r="P34" s="165"/>
      <c r="Q34" s="165"/>
      <c r="R34" s="165"/>
      <c r="S34" s="163"/>
      <c r="T34" s="172"/>
      <c r="U34" s="172"/>
    </row>
    <row r="35" ht="15" customHeight="1"/>
    <row r="36" ht="15" customHeight="1" hidden="1"/>
    <row r="37" ht="15" customHeight="1" hidden="1"/>
    <row r="38" ht="15" customHeight="1"/>
    <row r="39" ht="15" customHeight="1"/>
    <row r="40" ht="15" customHeight="1"/>
    <row r="41" ht="15" customHeight="1"/>
    <row r="42" ht="15" customHeight="1"/>
  </sheetData>
  <sheetProtection/>
  <mergeCells count="5">
    <mergeCell ref="A3:F3"/>
    <mergeCell ref="G3:Q3"/>
    <mergeCell ref="A6:A9"/>
    <mergeCell ref="Q6:Q9"/>
    <mergeCell ref="G32:L32"/>
  </mergeCells>
  <printOptions/>
  <pageMargins left="0.984251968503937" right="0.984251968503937" top="0.5905511811023623" bottom="0.5905511811023623" header="0.5118110236220472" footer="0.5118110236220472"/>
  <pageSetup horizontalDpi="600" verticalDpi="600" orientation="portrait" paperSize="9" r:id="rId3"/>
  <ignoredErrors>
    <ignoredError sqref="F15:F31" formulaRange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P542"/>
  <sheetViews>
    <sheetView view="pageBreakPreview" zoomScale="85" zoomScaleSheetLayoutView="85" zoomScalePageLayoutView="0" workbookViewId="0" topLeftCell="A163">
      <selection activeCell="G463" sqref="G463"/>
    </sheetView>
  </sheetViews>
  <sheetFormatPr defaultColWidth="0" defaultRowHeight="0" customHeight="1" zeroHeight="1"/>
  <cols>
    <col min="1" max="1" width="12.625" style="347" customWidth="1"/>
    <col min="2" max="2" width="11.625" style="347" customWidth="1"/>
    <col min="3" max="3" width="11.625" style="392" customWidth="1"/>
    <col min="4" max="6" width="11.625" style="347" customWidth="1"/>
    <col min="7" max="7" width="11.25390625" style="347" customWidth="1"/>
    <col min="8" max="8" width="9.875" style="347" customWidth="1"/>
    <col min="9" max="9" width="9.00390625" style="347" customWidth="1"/>
    <col min="10" max="10" width="9.875" style="347" customWidth="1"/>
    <col min="11" max="11" width="9.25390625" style="347" customWidth="1"/>
    <col min="12" max="12" width="13.00390625" style="327" customWidth="1"/>
    <col min="13" max="13" width="12.625" style="350" customWidth="1"/>
    <col min="14" max="14" width="9.00390625" style="347" customWidth="1"/>
    <col min="15" max="15" width="0.37109375" style="347" customWidth="1"/>
    <col min="16" max="16" width="9.00390625" style="347" customWidth="1"/>
    <col min="17" max="17" width="0.37109375" style="347" hidden="1" customWidth="1"/>
    <col min="18" max="16384" width="0" style="347" hidden="1" customWidth="1"/>
  </cols>
  <sheetData>
    <row r="1" spans="1:13" s="321" customFormat="1" ht="12" customHeight="1">
      <c r="A1" s="333" t="s">
        <v>316</v>
      </c>
      <c r="C1" s="335"/>
      <c r="M1" s="320" t="s">
        <v>317</v>
      </c>
    </row>
    <row r="2" spans="1:13" s="321" customFormat="1" ht="10.5" customHeight="1">
      <c r="A2" s="319"/>
      <c r="C2" s="335"/>
      <c r="L2" s="327"/>
      <c r="M2" s="320"/>
    </row>
    <row r="3" spans="1:13" s="345" customFormat="1" ht="28.5" customHeight="1">
      <c r="A3" s="341" t="s">
        <v>866</v>
      </c>
      <c r="B3" s="342"/>
      <c r="C3" s="342"/>
      <c r="D3" s="342"/>
      <c r="E3" s="342"/>
      <c r="F3" s="342"/>
      <c r="G3" s="641" t="s">
        <v>867</v>
      </c>
      <c r="H3" s="343"/>
      <c r="I3" s="343"/>
      <c r="J3" s="343"/>
      <c r="K3" s="343"/>
      <c r="L3" s="344"/>
      <c r="M3" s="343"/>
    </row>
    <row r="4" spans="1:13" s="345" customFormat="1" ht="14.25" customHeight="1">
      <c r="A4" s="342"/>
      <c r="B4" s="342"/>
      <c r="C4" s="342"/>
      <c r="D4" s="342"/>
      <c r="E4" s="342"/>
      <c r="F4" s="342"/>
      <c r="G4" s="343"/>
      <c r="H4" s="343"/>
      <c r="I4" s="343"/>
      <c r="J4" s="343"/>
      <c r="K4" s="343"/>
      <c r="L4" s="346"/>
      <c r="M4" s="343"/>
    </row>
    <row r="5" spans="1:13" ht="17.25" customHeight="1">
      <c r="A5" s="338" t="s">
        <v>318</v>
      </c>
      <c r="C5" s="348"/>
      <c r="D5" s="348"/>
      <c r="E5" s="348"/>
      <c r="F5" s="348"/>
      <c r="G5" s="349"/>
      <c r="H5" s="349"/>
      <c r="I5" s="349"/>
      <c r="J5" s="349"/>
      <c r="K5" s="349"/>
      <c r="M5" s="349"/>
    </row>
    <row r="6" spans="1:13" ht="12.75" customHeight="1" thickBot="1">
      <c r="A6" s="347" t="s">
        <v>186</v>
      </c>
      <c r="C6" s="347"/>
      <c r="F6" s="183"/>
      <c r="M6" s="350" t="s">
        <v>7</v>
      </c>
    </row>
    <row r="7" spans="1:13" ht="17.25" customHeight="1">
      <c r="A7" s="579"/>
      <c r="B7" s="580" t="s">
        <v>721</v>
      </c>
      <c r="C7" s="547" t="s">
        <v>685</v>
      </c>
      <c r="D7" s="548"/>
      <c r="E7" s="548"/>
      <c r="F7" s="548"/>
      <c r="G7" s="549" t="s">
        <v>722</v>
      </c>
      <c r="H7" s="548"/>
      <c r="I7" s="548"/>
      <c r="J7" s="548"/>
      <c r="K7" s="550"/>
      <c r="L7" s="1052" t="s">
        <v>999</v>
      </c>
      <c r="M7" s="581"/>
    </row>
    <row r="8" spans="1:13" ht="17.25" customHeight="1">
      <c r="A8" s="582" t="s">
        <v>708</v>
      </c>
      <c r="B8" s="583"/>
      <c r="C8" s="553" t="s">
        <v>1000</v>
      </c>
      <c r="D8" s="554"/>
      <c r="E8" s="555"/>
      <c r="F8" s="556" t="s">
        <v>556</v>
      </c>
      <c r="G8" s="557"/>
      <c r="H8" s="558"/>
      <c r="I8" s="553" t="s">
        <v>557</v>
      </c>
      <c r="J8" s="559"/>
      <c r="K8" s="558"/>
      <c r="L8" s="1053"/>
      <c r="M8" s="584" t="s">
        <v>319</v>
      </c>
    </row>
    <row r="9" spans="1:13" ht="17.25" customHeight="1">
      <c r="A9" s="585" t="s">
        <v>709</v>
      </c>
      <c r="B9" s="583"/>
      <c r="C9" s="561"/>
      <c r="D9" s="562" t="s">
        <v>688</v>
      </c>
      <c r="E9" s="562" t="s">
        <v>689</v>
      </c>
      <c r="F9" s="563"/>
      <c r="G9" s="562" t="s">
        <v>688</v>
      </c>
      <c r="H9" s="564" t="s">
        <v>689</v>
      </c>
      <c r="I9" s="565"/>
      <c r="J9" s="566" t="s">
        <v>688</v>
      </c>
      <c r="K9" s="552" t="s">
        <v>689</v>
      </c>
      <c r="L9" s="1053"/>
      <c r="M9" s="586" t="s">
        <v>320</v>
      </c>
    </row>
    <row r="10" spans="1:13" ht="17.25" customHeight="1">
      <c r="A10" s="582"/>
      <c r="B10" s="587" t="s">
        <v>38</v>
      </c>
      <c r="C10" s="568" t="s">
        <v>559</v>
      </c>
      <c r="D10" s="567" t="s">
        <v>67</v>
      </c>
      <c r="E10" s="567" t="s">
        <v>68</v>
      </c>
      <c r="F10" s="569" t="s">
        <v>64</v>
      </c>
      <c r="G10" s="567" t="s">
        <v>67</v>
      </c>
      <c r="H10" s="568" t="s">
        <v>68</v>
      </c>
      <c r="I10" s="568" t="s">
        <v>36</v>
      </c>
      <c r="J10" s="570" t="s">
        <v>67</v>
      </c>
      <c r="K10" s="567" t="s">
        <v>68</v>
      </c>
      <c r="L10" s="1054"/>
      <c r="M10" s="588"/>
    </row>
    <row r="11" spans="1:13" s="414" customFormat="1" ht="18" customHeight="1">
      <c r="A11" s="589" t="s">
        <v>723</v>
      </c>
      <c r="B11" s="590">
        <f aca="true" t="shared" si="0" ref="B11:L11">SUM(B12,B62,B71,B105,B142,B185,B207,B243,B283,B327,B358,B370,B418,B450,B477,B517)</f>
        <v>48324</v>
      </c>
      <c r="C11" s="591">
        <f t="shared" si="0"/>
        <v>104162</v>
      </c>
      <c r="D11" s="591">
        <f t="shared" si="0"/>
        <v>53495</v>
      </c>
      <c r="E11" s="591">
        <f t="shared" si="0"/>
        <v>50667</v>
      </c>
      <c r="F11" s="591">
        <f t="shared" si="0"/>
        <v>101114</v>
      </c>
      <c r="G11" s="591">
        <f t="shared" si="0"/>
        <v>51146</v>
      </c>
      <c r="H11" s="591">
        <f t="shared" si="0"/>
        <v>49968</v>
      </c>
      <c r="I11" s="591">
        <f t="shared" si="0"/>
        <v>3048</v>
      </c>
      <c r="J11" s="591">
        <f t="shared" si="0"/>
        <v>2349</v>
      </c>
      <c r="K11" s="591">
        <f t="shared" si="0"/>
        <v>699</v>
      </c>
      <c r="L11" s="591">
        <f t="shared" si="0"/>
        <v>24988</v>
      </c>
      <c r="M11" s="592" t="s">
        <v>321</v>
      </c>
    </row>
    <row r="12" spans="1:13" s="414" customFormat="1" ht="18" customHeight="1">
      <c r="A12" s="625" t="s">
        <v>745</v>
      </c>
      <c r="B12" s="593">
        <f>SUM(B13:B39,B54:B61)</f>
        <v>3489</v>
      </c>
      <c r="C12" s="594">
        <f>SUM(C13:C39,C54:C61,I12)</f>
        <v>6634</v>
      </c>
      <c r="D12" s="594">
        <f>SUM(D13:D39,D54:D61,J12)</f>
        <v>3424</v>
      </c>
      <c r="E12" s="594">
        <f>SUM(E13:E39,E54:E61,K12)</f>
        <v>3210</v>
      </c>
      <c r="F12" s="594">
        <f>SUM(F13:F39,F54:F61)</f>
        <v>6454</v>
      </c>
      <c r="G12" s="594">
        <f>SUM(G13:G39,G54:G61)</f>
        <v>3275</v>
      </c>
      <c r="H12" s="594">
        <f>SUM(H13:H39,H54:H61)</f>
        <v>3179</v>
      </c>
      <c r="I12" s="594">
        <v>180</v>
      </c>
      <c r="J12" s="594">
        <v>149</v>
      </c>
      <c r="K12" s="594">
        <v>31</v>
      </c>
      <c r="L12" s="594">
        <f>SUM(L13:L39)+SUM(L54:L61)</f>
        <v>2337</v>
      </c>
      <c r="M12" s="595" t="s">
        <v>322</v>
      </c>
    </row>
    <row r="13" spans="1:13" s="353" customFormat="1" ht="18" customHeight="1">
      <c r="A13" s="596" t="s">
        <v>724</v>
      </c>
      <c r="B13" s="597">
        <v>54</v>
      </c>
      <c r="C13" s="470">
        <f>SUM(D13:E13)</f>
        <v>76</v>
      </c>
      <c r="D13" s="470">
        <f>SUM(G13,J13)</f>
        <v>38</v>
      </c>
      <c r="E13" s="470">
        <f>SUM(H13,K13)</f>
        <v>38</v>
      </c>
      <c r="F13" s="470">
        <f>SUM(G13:H13)</f>
        <v>76</v>
      </c>
      <c r="G13" s="470">
        <v>38</v>
      </c>
      <c r="H13" s="470">
        <v>38</v>
      </c>
      <c r="I13" s="598" t="s">
        <v>323</v>
      </c>
      <c r="J13" s="598" t="s">
        <v>640</v>
      </c>
      <c r="K13" s="598" t="s">
        <v>640</v>
      </c>
      <c r="L13" s="599">
        <v>41</v>
      </c>
      <c r="M13" s="600"/>
    </row>
    <row r="14" spans="1:13" s="353" customFormat="1" ht="18" customHeight="1">
      <c r="A14" s="596" t="s">
        <v>725</v>
      </c>
      <c r="B14" s="597">
        <v>73</v>
      </c>
      <c r="C14" s="470">
        <f>SUM(D14:E14)</f>
        <v>122</v>
      </c>
      <c r="D14" s="470">
        <f aca="true" t="shared" si="1" ref="D14:E39">SUM(G14,J14)</f>
        <v>64</v>
      </c>
      <c r="E14" s="470">
        <f t="shared" si="1"/>
        <v>58</v>
      </c>
      <c r="F14" s="470">
        <f aca="true" t="shared" si="2" ref="F14:F39">SUM(G14:H14)</f>
        <v>122</v>
      </c>
      <c r="G14" s="470">
        <v>64</v>
      </c>
      <c r="H14" s="470">
        <v>58</v>
      </c>
      <c r="I14" s="598" t="s">
        <v>323</v>
      </c>
      <c r="J14" s="598" t="s">
        <v>640</v>
      </c>
      <c r="K14" s="598" t="s">
        <v>640</v>
      </c>
      <c r="L14" s="599">
        <v>62</v>
      </c>
      <c r="M14" s="600"/>
    </row>
    <row r="15" spans="1:13" s="353" customFormat="1" ht="18" customHeight="1">
      <c r="A15" s="596" t="s">
        <v>710</v>
      </c>
      <c r="B15" s="597">
        <v>104</v>
      </c>
      <c r="C15" s="470">
        <f aca="true" t="shared" si="3" ref="C15:C39">SUM(D15:E15)</f>
        <v>188</v>
      </c>
      <c r="D15" s="470">
        <f t="shared" si="1"/>
        <v>95</v>
      </c>
      <c r="E15" s="470">
        <f t="shared" si="1"/>
        <v>93</v>
      </c>
      <c r="F15" s="470">
        <f t="shared" si="2"/>
        <v>188</v>
      </c>
      <c r="G15" s="470">
        <v>95</v>
      </c>
      <c r="H15" s="470">
        <v>93</v>
      </c>
      <c r="I15" s="598" t="s">
        <v>323</v>
      </c>
      <c r="J15" s="598" t="s">
        <v>323</v>
      </c>
      <c r="K15" s="598" t="s">
        <v>640</v>
      </c>
      <c r="L15" s="599">
        <v>83</v>
      </c>
      <c r="M15" s="600"/>
    </row>
    <row r="16" spans="1:13" s="353" customFormat="1" ht="18" customHeight="1">
      <c r="A16" s="596" t="s">
        <v>726</v>
      </c>
      <c r="B16" s="597">
        <v>73</v>
      </c>
      <c r="C16" s="470">
        <f t="shared" si="3"/>
        <v>134</v>
      </c>
      <c r="D16" s="470">
        <f t="shared" si="1"/>
        <v>67</v>
      </c>
      <c r="E16" s="470">
        <f t="shared" si="1"/>
        <v>67</v>
      </c>
      <c r="F16" s="470">
        <f t="shared" si="2"/>
        <v>134</v>
      </c>
      <c r="G16" s="470">
        <v>67</v>
      </c>
      <c r="H16" s="470">
        <v>67</v>
      </c>
      <c r="I16" s="598" t="s">
        <v>323</v>
      </c>
      <c r="J16" s="598" t="s">
        <v>640</v>
      </c>
      <c r="K16" s="598" t="s">
        <v>640</v>
      </c>
      <c r="L16" s="599">
        <v>67</v>
      </c>
      <c r="M16" s="600"/>
    </row>
    <row r="17" spans="1:13" s="353" customFormat="1" ht="18" customHeight="1">
      <c r="A17" s="596" t="s">
        <v>711</v>
      </c>
      <c r="B17" s="597">
        <v>96</v>
      </c>
      <c r="C17" s="470">
        <f t="shared" si="3"/>
        <v>151</v>
      </c>
      <c r="D17" s="470">
        <f t="shared" si="1"/>
        <v>79</v>
      </c>
      <c r="E17" s="470">
        <f t="shared" si="1"/>
        <v>72</v>
      </c>
      <c r="F17" s="470">
        <f t="shared" si="2"/>
        <v>151</v>
      </c>
      <c r="G17" s="470">
        <v>79</v>
      </c>
      <c r="H17" s="470">
        <v>72</v>
      </c>
      <c r="I17" s="598" t="s">
        <v>323</v>
      </c>
      <c r="J17" s="598" t="s">
        <v>640</v>
      </c>
      <c r="K17" s="598" t="s">
        <v>640</v>
      </c>
      <c r="L17" s="599">
        <v>48</v>
      </c>
      <c r="M17" s="600"/>
    </row>
    <row r="18" spans="1:13" s="353" customFormat="1" ht="18" customHeight="1">
      <c r="A18" s="596" t="s">
        <v>727</v>
      </c>
      <c r="B18" s="597">
        <v>53</v>
      </c>
      <c r="C18" s="470">
        <f t="shared" si="3"/>
        <v>91</v>
      </c>
      <c r="D18" s="470">
        <f t="shared" si="1"/>
        <v>48</v>
      </c>
      <c r="E18" s="470">
        <f t="shared" si="1"/>
        <v>43</v>
      </c>
      <c r="F18" s="470">
        <f t="shared" si="2"/>
        <v>91</v>
      </c>
      <c r="G18" s="470">
        <v>48</v>
      </c>
      <c r="H18" s="470">
        <v>43</v>
      </c>
      <c r="I18" s="598" t="s">
        <v>323</v>
      </c>
      <c r="J18" s="598" t="s">
        <v>640</v>
      </c>
      <c r="K18" s="598" t="s">
        <v>640</v>
      </c>
      <c r="L18" s="599">
        <v>50</v>
      </c>
      <c r="M18" s="600"/>
    </row>
    <row r="19" spans="1:13" s="353" customFormat="1" ht="18" customHeight="1">
      <c r="A19" s="596" t="s">
        <v>728</v>
      </c>
      <c r="B19" s="597">
        <v>74</v>
      </c>
      <c r="C19" s="470">
        <f t="shared" si="3"/>
        <v>144</v>
      </c>
      <c r="D19" s="470">
        <f t="shared" si="1"/>
        <v>72</v>
      </c>
      <c r="E19" s="470">
        <f t="shared" si="1"/>
        <v>72</v>
      </c>
      <c r="F19" s="470">
        <f t="shared" si="2"/>
        <v>144</v>
      </c>
      <c r="G19" s="470">
        <v>72</v>
      </c>
      <c r="H19" s="470">
        <v>72</v>
      </c>
      <c r="I19" s="598" t="s">
        <v>323</v>
      </c>
      <c r="J19" s="598" t="s">
        <v>640</v>
      </c>
      <c r="K19" s="598" t="s">
        <v>640</v>
      </c>
      <c r="L19" s="599">
        <v>72</v>
      </c>
      <c r="M19" s="600"/>
    </row>
    <row r="20" spans="1:13" s="353" customFormat="1" ht="18" customHeight="1">
      <c r="A20" s="596" t="s">
        <v>712</v>
      </c>
      <c r="B20" s="597">
        <v>72</v>
      </c>
      <c r="C20" s="470">
        <f t="shared" si="3"/>
        <v>132</v>
      </c>
      <c r="D20" s="470">
        <f t="shared" si="1"/>
        <v>64</v>
      </c>
      <c r="E20" s="470">
        <f t="shared" si="1"/>
        <v>68</v>
      </c>
      <c r="F20" s="470">
        <f t="shared" si="2"/>
        <v>132</v>
      </c>
      <c r="G20" s="470">
        <v>64</v>
      </c>
      <c r="H20" s="470">
        <v>68</v>
      </c>
      <c r="I20" s="598" t="s">
        <v>323</v>
      </c>
      <c r="J20" s="598" t="s">
        <v>640</v>
      </c>
      <c r="K20" s="598" t="s">
        <v>640</v>
      </c>
      <c r="L20" s="599">
        <v>68</v>
      </c>
      <c r="M20" s="600"/>
    </row>
    <row r="21" spans="1:13" s="353" customFormat="1" ht="18" customHeight="1">
      <c r="A21" s="596" t="s">
        <v>729</v>
      </c>
      <c r="B21" s="597">
        <v>72</v>
      </c>
      <c r="C21" s="470">
        <f t="shared" si="3"/>
        <v>119</v>
      </c>
      <c r="D21" s="470">
        <f t="shared" si="1"/>
        <v>63</v>
      </c>
      <c r="E21" s="470">
        <f t="shared" si="1"/>
        <v>56</v>
      </c>
      <c r="F21" s="470">
        <f t="shared" si="2"/>
        <v>119</v>
      </c>
      <c r="G21" s="470">
        <v>63</v>
      </c>
      <c r="H21" s="470">
        <v>56</v>
      </c>
      <c r="I21" s="598" t="s">
        <v>323</v>
      </c>
      <c r="J21" s="598" t="s">
        <v>640</v>
      </c>
      <c r="K21" s="598" t="s">
        <v>640</v>
      </c>
      <c r="L21" s="599">
        <v>23</v>
      </c>
      <c r="M21" s="600"/>
    </row>
    <row r="22" spans="1:13" s="353" customFormat="1" ht="18" customHeight="1">
      <c r="A22" s="596" t="s">
        <v>713</v>
      </c>
      <c r="B22" s="597">
        <v>226</v>
      </c>
      <c r="C22" s="470">
        <f t="shared" si="3"/>
        <v>466</v>
      </c>
      <c r="D22" s="470">
        <f t="shared" si="1"/>
        <v>230</v>
      </c>
      <c r="E22" s="470">
        <f t="shared" si="1"/>
        <v>236</v>
      </c>
      <c r="F22" s="470">
        <f t="shared" si="2"/>
        <v>466</v>
      </c>
      <c r="G22" s="470">
        <v>230</v>
      </c>
      <c r="H22" s="470">
        <v>236</v>
      </c>
      <c r="I22" s="598" t="s">
        <v>323</v>
      </c>
      <c r="J22" s="598" t="s">
        <v>640</v>
      </c>
      <c r="K22" s="598" t="s">
        <v>640</v>
      </c>
      <c r="L22" s="599">
        <v>117</v>
      </c>
      <c r="M22" s="600"/>
    </row>
    <row r="23" spans="1:13" s="353" customFormat="1" ht="18" customHeight="1">
      <c r="A23" s="596" t="s">
        <v>730</v>
      </c>
      <c r="B23" s="597">
        <v>87</v>
      </c>
      <c r="C23" s="470">
        <f t="shared" si="3"/>
        <v>165</v>
      </c>
      <c r="D23" s="470">
        <f t="shared" si="1"/>
        <v>80</v>
      </c>
      <c r="E23" s="470">
        <f t="shared" si="1"/>
        <v>85</v>
      </c>
      <c r="F23" s="470">
        <f t="shared" si="2"/>
        <v>165</v>
      </c>
      <c r="G23" s="470">
        <v>80</v>
      </c>
      <c r="H23" s="470">
        <v>85</v>
      </c>
      <c r="I23" s="598" t="s">
        <v>323</v>
      </c>
      <c r="J23" s="598" t="s">
        <v>640</v>
      </c>
      <c r="K23" s="598" t="s">
        <v>640</v>
      </c>
      <c r="L23" s="599">
        <v>45</v>
      </c>
      <c r="M23" s="600"/>
    </row>
    <row r="24" spans="1:13" s="353" customFormat="1" ht="18" customHeight="1">
      <c r="A24" s="596" t="s">
        <v>714</v>
      </c>
      <c r="B24" s="597">
        <v>57</v>
      </c>
      <c r="C24" s="470">
        <f t="shared" si="3"/>
        <v>104</v>
      </c>
      <c r="D24" s="470">
        <f t="shared" si="1"/>
        <v>53</v>
      </c>
      <c r="E24" s="470">
        <f t="shared" si="1"/>
        <v>51</v>
      </c>
      <c r="F24" s="470">
        <f t="shared" si="2"/>
        <v>104</v>
      </c>
      <c r="G24" s="470">
        <v>53</v>
      </c>
      <c r="H24" s="470">
        <v>51</v>
      </c>
      <c r="I24" s="598" t="s">
        <v>323</v>
      </c>
      <c r="J24" s="598" t="s">
        <v>640</v>
      </c>
      <c r="K24" s="598" t="s">
        <v>640</v>
      </c>
      <c r="L24" s="599">
        <v>34</v>
      </c>
      <c r="M24" s="600"/>
    </row>
    <row r="25" spans="1:13" s="353" customFormat="1" ht="18" customHeight="1">
      <c r="A25" s="596" t="s">
        <v>715</v>
      </c>
      <c r="B25" s="597">
        <v>125</v>
      </c>
      <c r="C25" s="470">
        <f t="shared" si="3"/>
        <v>238</v>
      </c>
      <c r="D25" s="470">
        <f t="shared" si="1"/>
        <v>115</v>
      </c>
      <c r="E25" s="470">
        <f t="shared" si="1"/>
        <v>123</v>
      </c>
      <c r="F25" s="470">
        <f t="shared" si="2"/>
        <v>238</v>
      </c>
      <c r="G25" s="470">
        <v>115</v>
      </c>
      <c r="H25" s="470">
        <v>123</v>
      </c>
      <c r="I25" s="598" t="s">
        <v>323</v>
      </c>
      <c r="J25" s="598" t="s">
        <v>640</v>
      </c>
      <c r="K25" s="598" t="s">
        <v>640</v>
      </c>
      <c r="L25" s="599">
        <v>90</v>
      </c>
      <c r="M25" s="600"/>
    </row>
    <row r="26" spans="1:13" s="353" customFormat="1" ht="18" customHeight="1">
      <c r="A26" s="596" t="s">
        <v>731</v>
      </c>
      <c r="B26" s="597">
        <v>154</v>
      </c>
      <c r="C26" s="470">
        <f t="shared" si="3"/>
        <v>302</v>
      </c>
      <c r="D26" s="470">
        <f t="shared" si="1"/>
        <v>144</v>
      </c>
      <c r="E26" s="470">
        <f t="shared" si="1"/>
        <v>158</v>
      </c>
      <c r="F26" s="470">
        <f t="shared" si="2"/>
        <v>302</v>
      </c>
      <c r="G26" s="470">
        <v>144</v>
      </c>
      <c r="H26" s="470">
        <v>158</v>
      </c>
      <c r="I26" s="598" t="s">
        <v>323</v>
      </c>
      <c r="J26" s="598" t="s">
        <v>640</v>
      </c>
      <c r="K26" s="598" t="s">
        <v>640</v>
      </c>
      <c r="L26" s="599">
        <v>102</v>
      </c>
      <c r="M26" s="600"/>
    </row>
    <row r="27" spans="1:13" s="353" customFormat="1" ht="18" customHeight="1">
      <c r="A27" s="596" t="s">
        <v>732</v>
      </c>
      <c r="B27" s="597">
        <v>99</v>
      </c>
      <c r="C27" s="470">
        <f t="shared" si="3"/>
        <v>182</v>
      </c>
      <c r="D27" s="470">
        <f t="shared" si="1"/>
        <v>94</v>
      </c>
      <c r="E27" s="470">
        <f t="shared" si="1"/>
        <v>88</v>
      </c>
      <c r="F27" s="470">
        <f t="shared" si="2"/>
        <v>182</v>
      </c>
      <c r="G27" s="470">
        <v>94</v>
      </c>
      <c r="H27" s="470">
        <v>88</v>
      </c>
      <c r="I27" s="598" t="s">
        <v>323</v>
      </c>
      <c r="J27" s="598" t="s">
        <v>640</v>
      </c>
      <c r="K27" s="598" t="s">
        <v>640</v>
      </c>
      <c r="L27" s="599">
        <v>59</v>
      </c>
      <c r="M27" s="600"/>
    </row>
    <row r="28" spans="1:13" s="353" customFormat="1" ht="18" customHeight="1">
      <c r="A28" s="596" t="s">
        <v>716</v>
      </c>
      <c r="B28" s="597">
        <v>177</v>
      </c>
      <c r="C28" s="470">
        <f t="shared" si="3"/>
        <v>325</v>
      </c>
      <c r="D28" s="470">
        <f t="shared" si="1"/>
        <v>157</v>
      </c>
      <c r="E28" s="470">
        <f t="shared" si="1"/>
        <v>168</v>
      </c>
      <c r="F28" s="470">
        <f t="shared" si="2"/>
        <v>325</v>
      </c>
      <c r="G28" s="470">
        <v>157</v>
      </c>
      <c r="H28" s="470">
        <v>168</v>
      </c>
      <c r="I28" s="598" t="s">
        <v>323</v>
      </c>
      <c r="J28" s="598" t="s">
        <v>640</v>
      </c>
      <c r="K28" s="598" t="s">
        <v>640</v>
      </c>
      <c r="L28" s="599">
        <v>106</v>
      </c>
      <c r="M28" s="600"/>
    </row>
    <row r="29" spans="1:13" s="353" customFormat="1" ht="18" customHeight="1">
      <c r="A29" s="596" t="s">
        <v>717</v>
      </c>
      <c r="B29" s="597">
        <v>223</v>
      </c>
      <c r="C29" s="470">
        <f t="shared" si="3"/>
        <v>457</v>
      </c>
      <c r="D29" s="470">
        <f t="shared" si="1"/>
        <v>225</v>
      </c>
      <c r="E29" s="470">
        <f t="shared" si="1"/>
        <v>232</v>
      </c>
      <c r="F29" s="470">
        <f t="shared" si="2"/>
        <v>457</v>
      </c>
      <c r="G29" s="470">
        <v>225</v>
      </c>
      <c r="H29" s="470">
        <v>232</v>
      </c>
      <c r="I29" s="598" t="s">
        <v>323</v>
      </c>
      <c r="J29" s="598" t="s">
        <v>640</v>
      </c>
      <c r="K29" s="598" t="s">
        <v>640</v>
      </c>
      <c r="L29" s="599">
        <v>139</v>
      </c>
      <c r="M29" s="600"/>
    </row>
    <row r="30" spans="1:13" s="353" customFormat="1" ht="18" customHeight="1">
      <c r="A30" s="596" t="s">
        <v>718</v>
      </c>
      <c r="B30" s="597">
        <v>165</v>
      </c>
      <c r="C30" s="470">
        <f t="shared" si="3"/>
        <v>310</v>
      </c>
      <c r="D30" s="470">
        <f t="shared" si="1"/>
        <v>156</v>
      </c>
      <c r="E30" s="470">
        <f t="shared" si="1"/>
        <v>154</v>
      </c>
      <c r="F30" s="470">
        <f t="shared" si="2"/>
        <v>310</v>
      </c>
      <c r="G30" s="470">
        <v>156</v>
      </c>
      <c r="H30" s="470">
        <v>154</v>
      </c>
      <c r="I30" s="598" t="s">
        <v>323</v>
      </c>
      <c r="J30" s="598" t="s">
        <v>640</v>
      </c>
      <c r="K30" s="598" t="s">
        <v>640</v>
      </c>
      <c r="L30" s="601">
        <v>110</v>
      </c>
      <c r="M30" s="600"/>
    </row>
    <row r="31" spans="1:13" s="353" customFormat="1" ht="18" customHeight="1">
      <c r="A31" s="596" t="s">
        <v>733</v>
      </c>
      <c r="B31" s="597">
        <v>47</v>
      </c>
      <c r="C31" s="470">
        <f t="shared" si="3"/>
        <v>72</v>
      </c>
      <c r="D31" s="470">
        <f t="shared" si="1"/>
        <v>42</v>
      </c>
      <c r="E31" s="470">
        <f t="shared" si="1"/>
        <v>30</v>
      </c>
      <c r="F31" s="470">
        <f t="shared" si="2"/>
        <v>72</v>
      </c>
      <c r="G31" s="470">
        <v>42</v>
      </c>
      <c r="H31" s="470">
        <v>30</v>
      </c>
      <c r="I31" s="598" t="s">
        <v>323</v>
      </c>
      <c r="J31" s="598" t="s">
        <v>640</v>
      </c>
      <c r="K31" s="598" t="s">
        <v>640</v>
      </c>
      <c r="L31" s="602">
        <v>27</v>
      </c>
      <c r="M31" s="600"/>
    </row>
    <row r="32" spans="1:13" s="353" customFormat="1" ht="18" customHeight="1">
      <c r="A32" s="596" t="s">
        <v>734</v>
      </c>
      <c r="B32" s="597">
        <v>63</v>
      </c>
      <c r="C32" s="470">
        <f t="shared" si="3"/>
        <v>129</v>
      </c>
      <c r="D32" s="470">
        <f t="shared" si="1"/>
        <v>66</v>
      </c>
      <c r="E32" s="470">
        <f t="shared" si="1"/>
        <v>63</v>
      </c>
      <c r="F32" s="470">
        <f t="shared" si="2"/>
        <v>129</v>
      </c>
      <c r="G32" s="470">
        <v>66</v>
      </c>
      <c r="H32" s="470">
        <v>63</v>
      </c>
      <c r="I32" s="598" t="s">
        <v>323</v>
      </c>
      <c r="J32" s="598" t="s">
        <v>640</v>
      </c>
      <c r="K32" s="598" t="s">
        <v>323</v>
      </c>
      <c r="L32" s="602">
        <v>48</v>
      </c>
      <c r="M32" s="600"/>
    </row>
    <row r="33" spans="1:13" s="353" customFormat="1" ht="18" customHeight="1">
      <c r="A33" s="596" t="s">
        <v>719</v>
      </c>
      <c r="B33" s="597">
        <v>85</v>
      </c>
      <c r="C33" s="470">
        <f t="shared" si="3"/>
        <v>145</v>
      </c>
      <c r="D33" s="470">
        <f t="shared" si="1"/>
        <v>77</v>
      </c>
      <c r="E33" s="470">
        <f t="shared" si="1"/>
        <v>68</v>
      </c>
      <c r="F33" s="470">
        <f t="shared" si="2"/>
        <v>145</v>
      </c>
      <c r="G33" s="470">
        <v>77</v>
      </c>
      <c r="H33" s="470">
        <v>68</v>
      </c>
      <c r="I33" s="598" t="s">
        <v>323</v>
      </c>
      <c r="J33" s="598" t="s">
        <v>640</v>
      </c>
      <c r="K33" s="598" t="s">
        <v>640</v>
      </c>
      <c r="L33" s="602">
        <v>72</v>
      </c>
      <c r="M33" s="600"/>
    </row>
    <row r="34" spans="1:13" s="353" customFormat="1" ht="18" customHeight="1">
      <c r="A34" s="596" t="s">
        <v>735</v>
      </c>
      <c r="B34" s="597">
        <v>89</v>
      </c>
      <c r="C34" s="470">
        <f t="shared" si="3"/>
        <v>153</v>
      </c>
      <c r="D34" s="470">
        <f t="shared" si="1"/>
        <v>83</v>
      </c>
      <c r="E34" s="470">
        <f t="shared" si="1"/>
        <v>70</v>
      </c>
      <c r="F34" s="470">
        <f t="shared" si="2"/>
        <v>153</v>
      </c>
      <c r="G34" s="470">
        <v>83</v>
      </c>
      <c r="H34" s="470">
        <v>70</v>
      </c>
      <c r="I34" s="598" t="s">
        <v>323</v>
      </c>
      <c r="J34" s="598" t="s">
        <v>323</v>
      </c>
      <c r="K34" s="598" t="s">
        <v>640</v>
      </c>
      <c r="L34" s="602">
        <v>55</v>
      </c>
      <c r="M34" s="600"/>
    </row>
    <row r="35" spans="1:13" s="353" customFormat="1" ht="18" customHeight="1">
      <c r="A35" s="596" t="s">
        <v>736</v>
      </c>
      <c r="B35" s="597">
        <v>54</v>
      </c>
      <c r="C35" s="470">
        <f t="shared" si="3"/>
        <v>93</v>
      </c>
      <c r="D35" s="470">
        <f t="shared" si="1"/>
        <v>50</v>
      </c>
      <c r="E35" s="470">
        <f t="shared" si="1"/>
        <v>43</v>
      </c>
      <c r="F35" s="470">
        <f t="shared" si="2"/>
        <v>93</v>
      </c>
      <c r="G35" s="470">
        <v>50</v>
      </c>
      <c r="H35" s="470">
        <v>43</v>
      </c>
      <c r="I35" s="598" t="s">
        <v>323</v>
      </c>
      <c r="J35" s="598" t="s">
        <v>640</v>
      </c>
      <c r="K35" s="598" t="s">
        <v>640</v>
      </c>
      <c r="L35" s="602">
        <v>39</v>
      </c>
      <c r="M35" s="600"/>
    </row>
    <row r="36" spans="1:13" s="353" customFormat="1" ht="18" customHeight="1">
      <c r="A36" s="596" t="s">
        <v>720</v>
      </c>
      <c r="B36" s="597">
        <v>119</v>
      </c>
      <c r="C36" s="470">
        <f t="shared" si="3"/>
        <v>195</v>
      </c>
      <c r="D36" s="470">
        <f t="shared" si="1"/>
        <v>105</v>
      </c>
      <c r="E36" s="470">
        <f t="shared" si="1"/>
        <v>90</v>
      </c>
      <c r="F36" s="470">
        <f t="shared" si="2"/>
        <v>195</v>
      </c>
      <c r="G36" s="470">
        <v>105</v>
      </c>
      <c r="H36" s="470">
        <v>90</v>
      </c>
      <c r="I36" s="598" t="s">
        <v>323</v>
      </c>
      <c r="J36" s="598" t="s">
        <v>640</v>
      </c>
      <c r="K36" s="598" t="s">
        <v>323</v>
      </c>
      <c r="L36" s="602">
        <v>65</v>
      </c>
      <c r="M36" s="600"/>
    </row>
    <row r="37" spans="1:13" s="353" customFormat="1" ht="18" customHeight="1">
      <c r="A37" s="596" t="s">
        <v>737</v>
      </c>
      <c r="B37" s="597">
        <v>139</v>
      </c>
      <c r="C37" s="470">
        <f t="shared" si="3"/>
        <v>257</v>
      </c>
      <c r="D37" s="470">
        <f t="shared" si="1"/>
        <v>145</v>
      </c>
      <c r="E37" s="470">
        <f t="shared" si="1"/>
        <v>112</v>
      </c>
      <c r="F37" s="470">
        <f t="shared" si="2"/>
        <v>257</v>
      </c>
      <c r="G37" s="470">
        <v>145</v>
      </c>
      <c r="H37" s="470">
        <v>112</v>
      </c>
      <c r="I37" s="598" t="s">
        <v>323</v>
      </c>
      <c r="J37" s="598" t="s">
        <v>640</v>
      </c>
      <c r="K37" s="598" t="s">
        <v>640</v>
      </c>
      <c r="L37" s="602">
        <v>69</v>
      </c>
      <c r="M37" s="600"/>
    </row>
    <row r="38" spans="1:13" s="353" customFormat="1" ht="18" customHeight="1">
      <c r="A38" s="596" t="s">
        <v>738</v>
      </c>
      <c r="B38" s="597">
        <v>191</v>
      </c>
      <c r="C38" s="470">
        <f t="shared" si="3"/>
        <v>351</v>
      </c>
      <c r="D38" s="470">
        <f t="shared" si="1"/>
        <v>179</v>
      </c>
      <c r="E38" s="470">
        <f t="shared" si="1"/>
        <v>172</v>
      </c>
      <c r="F38" s="470">
        <f t="shared" si="2"/>
        <v>351</v>
      </c>
      <c r="G38" s="470">
        <v>179</v>
      </c>
      <c r="H38" s="470">
        <v>172</v>
      </c>
      <c r="I38" s="598" t="s">
        <v>323</v>
      </c>
      <c r="J38" s="598" t="s">
        <v>640</v>
      </c>
      <c r="K38" s="598" t="s">
        <v>323</v>
      </c>
      <c r="L38" s="602">
        <v>80</v>
      </c>
      <c r="M38" s="600"/>
    </row>
    <row r="39" spans="1:16" s="355" customFormat="1" ht="18" customHeight="1" thickBot="1">
      <c r="A39" s="603" t="s">
        <v>739</v>
      </c>
      <c r="B39" s="604">
        <v>149</v>
      </c>
      <c r="C39" s="471">
        <f t="shared" si="3"/>
        <v>262</v>
      </c>
      <c r="D39" s="471">
        <f t="shared" si="1"/>
        <v>131</v>
      </c>
      <c r="E39" s="471">
        <f t="shared" si="1"/>
        <v>131</v>
      </c>
      <c r="F39" s="471">
        <f t="shared" si="2"/>
        <v>262</v>
      </c>
      <c r="G39" s="471">
        <v>131</v>
      </c>
      <c r="H39" s="471">
        <v>131</v>
      </c>
      <c r="I39" s="605" t="s">
        <v>323</v>
      </c>
      <c r="J39" s="605" t="s">
        <v>640</v>
      </c>
      <c r="K39" s="605" t="s">
        <v>640</v>
      </c>
      <c r="L39" s="606">
        <v>97</v>
      </c>
      <c r="M39" s="607"/>
      <c r="N39" s="353"/>
      <c r="O39" s="353"/>
      <c r="P39" s="353"/>
    </row>
    <row r="40" spans="1:13" s="613" customFormat="1" ht="13.5" customHeight="1">
      <c r="A40" s="1021" t="s">
        <v>969</v>
      </c>
      <c r="B40" s="609"/>
      <c r="C40" s="610"/>
      <c r="D40" s="610"/>
      <c r="E40" s="610"/>
      <c r="F40" s="610"/>
      <c r="G40" s="1055" t="s">
        <v>968</v>
      </c>
      <c r="H40" s="1055"/>
      <c r="I40" s="1055"/>
      <c r="J40" s="1055"/>
      <c r="K40" s="610"/>
      <c r="L40" s="611"/>
      <c r="M40" s="612"/>
    </row>
    <row r="41" spans="1:13" s="613" customFormat="1" ht="13.5" customHeight="1">
      <c r="A41" s="608" t="s">
        <v>1002</v>
      </c>
      <c r="B41" s="609"/>
      <c r="C41" s="610"/>
      <c r="D41" s="610"/>
      <c r="E41" s="610"/>
      <c r="F41" s="610"/>
      <c r="G41" s="614" t="s">
        <v>1003</v>
      </c>
      <c r="H41" s="614"/>
      <c r="I41" s="614"/>
      <c r="J41" s="614"/>
      <c r="K41" s="610"/>
      <c r="L41" s="611"/>
      <c r="M41" s="612"/>
    </row>
    <row r="42" spans="1:13" s="613" customFormat="1" ht="13.5" customHeight="1">
      <c r="A42" s="608" t="s">
        <v>1001</v>
      </c>
      <c r="B42" s="609"/>
      <c r="C42" s="610"/>
      <c r="D42" s="610"/>
      <c r="E42" s="610"/>
      <c r="F42" s="610"/>
      <c r="G42" s="1022"/>
      <c r="H42" s="1022"/>
      <c r="I42" s="1022"/>
      <c r="J42" s="1022"/>
      <c r="K42" s="610"/>
      <c r="L42" s="611"/>
      <c r="M42" s="612"/>
    </row>
    <row r="43" spans="1:13" s="613" customFormat="1" ht="13.5" customHeight="1">
      <c r="A43" s="615" t="s">
        <v>740</v>
      </c>
      <c r="B43" s="616"/>
      <c r="C43" s="616"/>
      <c r="D43" s="616"/>
      <c r="E43" s="616"/>
      <c r="F43" s="616"/>
      <c r="G43" s="1056" t="s">
        <v>741</v>
      </c>
      <c r="H43" s="1056"/>
      <c r="I43" s="1056"/>
      <c r="J43" s="1056"/>
      <c r="K43" s="1056"/>
      <c r="L43" s="1056"/>
      <c r="M43" s="615"/>
    </row>
    <row r="44" spans="1:13" s="611" customFormat="1" ht="12.75" customHeight="1">
      <c r="A44" s="608" t="s">
        <v>742</v>
      </c>
      <c r="B44" s="617"/>
      <c r="C44" s="618"/>
      <c r="D44" s="617"/>
      <c r="E44" s="617"/>
      <c r="F44" s="617"/>
      <c r="G44" s="617"/>
      <c r="H44" s="617"/>
      <c r="I44" s="617"/>
      <c r="J44" s="619"/>
      <c r="K44" s="619"/>
      <c r="M44" s="620" t="s">
        <v>324</v>
      </c>
    </row>
    <row r="45" spans="1:13" s="321" customFormat="1" ht="12.75" customHeight="1">
      <c r="A45" s="450"/>
      <c r="B45" s="449"/>
      <c r="C45" s="451"/>
      <c r="D45" s="449"/>
      <c r="E45" s="449"/>
      <c r="F45" s="449"/>
      <c r="G45" s="449"/>
      <c r="H45" s="449"/>
      <c r="I45" s="449"/>
      <c r="J45" s="449"/>
      <c r="K45" s="449"/>
      <c r="L45" s="448"/>
      <c r="M45" s="452"/>
    </row>
    <row r="46" spans="1:13" s="621" customFormat="1" ht="27" customHeight="1">
      <c r="A46" s="1057" t="s">
        <v>868</v>
      </c>
      <c r="B46" s="1058"/>
      <c r="C46" s="1058"/>
      <c r="D46" s="1058"/>
      <c r="E46" s="1058"/>
      <c r="F46" s="1058"/>
      <c r="G46" s="1059" t="s">
        <v>869</v>
      </c>
      <c r="H46" s="1059"/>
      <c r="I46" s="1059"/>
      <c r="J46" s="1059"/>
      <c r="K46" s="1059"/>
      <c r="L46" s="1059"/>
      <c r="M46" s="1059"/>
    </row>
    <row r="47" spans="1:13" s="345" customFormat="1" ht="3.75" customHeight="1">
      <c r="A47" s="453"/>
      <c r="B47" s="454"/>
      <c r="C47" s="454"/>
      <c r="D47" s="454"/>
      <c r="E47" s="454"/>
      <c r="F47" s="454"/>
      <c r="G47" s="455"/>
      <c r="H47" s="456"/>
      <c r="I47" s="456"/>
      <c r="J47" s="457"/>
      <c r="K47" s="457"/>
      <c r="L47" s="448"/>
      <c r="M47" s="458"/>
    </row>
    <row r="48" spans="1:13" s="357" customFormat="1" ht="15" customHeight="1">
      <c r="A48" s="623" t="s">
        <v>743</v>
      </c>
      <c r="B48" s="459"/>
      <c r="C48" s="460"/>
      <c r="D48" s="461"/>
      <c r="E48" s="461"/>
      <c r="F48" s="461"/>
      <c r="G48" s="461"/>
      <c r="H48" s="461"/>
      <c r="I48" s="461"/>
      <c r="J48" s="462"/>
      <c r="K48" s="462"/>
      <c r="L48" s="448"/>
      <c r="M48" s="460"/>
    </row>
    <row r="49" spans="1:13" s="613" customFormat="1" ht="15" customHeight="1" thickBot="1">
      <c r="A49" s="613" t="s">
        <v>744</v>
      </c>
      <c r="B49" s="624"/>
      <c r="C49" s="624"/>
      <c r="D49" s="624"/>
      <c r="E49" s="624"/>
      <c r="F49" s="624"/>
      <c r="G49" s="624"/>
      <c r="H49" s="624"/>
      <c r="I49" s="624"/>
      <c r="J49" s="624"/>
      <c r="K49" s="624"/>
      <c r="L49" s="611"/>
      <c r="M49" s="588" t="s">
        <v>7</v>
      </c>
    </row>
    <row r="50" spans="1:13" ht="17.25" customHeight="1">
      <c r="A50" s="579"/>
      <c r="B50" s="580" t="s">
        <v>721</v>
      </c>
      <c r="C50" s="547" t="s">
        <v>685</v>
      </c>
      <c r="D50" s="548"/>
      <c r="E50" s="548"/>
      <c r="F50" s="548"/>
      <c r="G50" s="549" t="s">
        <v>686</v>
      </c>
      <c r="H50" s="548"/>
      <c r="I50" s="548"/>
      <c r="J50" s="548"/>
      <c r="K50" s="550"/>
      <c r="L50" s="1052" t="s">
        <v>999</v>
      </c>
      <c r="M50" s="581"/>
    </row>
    <row r="51" spans="1:13" ht="17.25" customHeight="1">
      <c r="A51" s="582" t="s">
        <v>708</v>
      </c>
      <c r="B51" s="583"/>
      <c r="C51" s="553" t="s">
        <v>1000</v>
      </c>
      <c r="D51" s="554"/>
      <c r="E51" s="555"/>
      <c r="F51" s="556" t="s">
        <v>556</v>
      </c>
      <c r="G51" s="557"/>
      <c r="H51" s="558"/>
      <c r="I51" s="553" t="s">
        <v>557</v>
      </c>
      <c r="J51" s="559"/>
      <c r="K51" s="558"/>
      <c r="L51" s="1053"/>
      <c r="M51" s="584" t="s">
        <v>319</v>
      </c>
    </row>
    <row r="52" spans="1:13" ht="17.25" customHeight="1">
      <c r="A52" s="585" t="s">
        <v>709</v>
      </c>
      <c r="B52" s="583"/>
      <c r="C52" s="561"/>
      <c r="D52" s="562" t="s">
        <v>688</v>
      </c>
      <c r="E52" s="562" t="s">
        <v>689</v>
      </c>
      <c r="F52" s="563"/>
      <c r="G52" s="562" t="s">
        <v>688</v>
      </c>
      <c r="H52" s="564" t="s">
        <v>689</v>
      </c>
      <c r="I52" s="565"/>
      <c r="J52" s="566" t="s">
        <v>688</v>
      </c>
      <c r="K52" s="552" t="s">
        <v>689</v>
      </c>
      <c r="L52" s="1053"/>
      <c r="M52" s="586" t="s">
        <v>320</v>
      </c>
    </row>
    <row r="53" spans="1:13" ht="17.25" customHeight="1">
      <c r="A53" s="582"/>
      <c r="B53" s="587" t="s">
        <v>38</v>
      </c>
      <c r="C53" s="568" t="s">
        <v>559</v>
      </c>
      <c r="D53" s="567" t="s">
        <v>67</v>
      </c>
      <c r="E53" s="567" t="s">
        <v>68</v>
      </c>
      <c r="F53" s="569" t="s">
        <v>64</v>
      </c>
      <c r="G53" s="567" t="s">
        <v>67</v>
      </c>
      <c r="H53" s="568" t="s">
        <v>68</v>
      </c>
      <c r="I53" s="568" t="s">
        <v>36</v>
      </c>
      <c r="J53" s="570" t="s">
        <v>67</v>
      </c>
      <c r="K53" s="567" t="s">
        <v>68</v>
      </c>
      <c r="L53" s="1054"/>
      <c r="M53" s="588"/>
    </row>
    <row r="54" spans="1:13" s="353" customFormat="1" ht="18" customHeight="1">
      <c r="A54" s="639" t="s">
        <v>746</v>
      </c>
      <c r="B54" s="626">
        <v>79</v>
      </c>
      <c r="C54" s="473">
        <f aca="true" t="shared" si="4" ref="C54:C61">SUM(D54:E54)</f>
        <v>157</v>
      </c>
      <c r="D54" s="473">
        <f>SUM(G54,J54)</f>
        <v>83</v>
      </c>
      <c r="E54" s="473">
        <f>SUM(H54,K54)</f>
        <v>74</v>
      </c>
      <c r="F54" s="473">
        <f>SUM(G54:H54)</f>
        <v>157</v>
      </c>
      <c r="G54" s="473">
        <v>83</v>
      </c>
      <c r="H54" s="473">
        <v>74</v>
      </c>
      <c r="I54" s="598" t="s">
        <v>323</v>
      </c>
      <c r="J54" s="598" t="s">
        <v>641</v>
      </c>
      <c r="K54" s="598" t="s">
        <v>642</v>
      </c>
      <c r="L54" s="627">
        <v>54</v>
      </c>
      <c r="M54" s="628"/>
    </row>
    <row r="55" spans="1:13" s="353" customFormat="1" ht="18" customHeight="1">
      <c r="A55" s="640" t="s">
        <v>639</v>
      </c>
      <c r="B55" s="597">
        <v>50</v>
      </c>
      <c r="C55" s="470">
        <f t="shared" si="4"/>
        <v>105</v>
      </c>
      <c r="D55" s="470">
        <f aca="true" t="shared" si="5" ref="D55:E61">SUM(G55,J55)</f>
        <v>54</v>
      </c>
      <c r="E55" s="470">
        <f t="shared" si="5"/>
        <v>51</v>
      </c>
      <c r="F55" s="470">
        <f aca="true" t="shared" si="6" ref="F55:F61">SUM(G55:H55)</f>
        <v>105</v>
      </c>
      <c r="G55" s="470">
        <v>54</v>
      </c>
      <c r="H55" s="470">
        <v>51</v>
      </c>
      <c r="I55" s="598" t="s">
        <v>323</v>
      </c>
      <c r="J55" s="598" t="s">
        <v>323</v>
      </c>
      <c r="K55" s="598" t="s">
        <v>323</v>
      </c>
      <c r="L55" s="601">
        <v>45</v>
      </c>
      <c r="M55" s="628"/>
    </row>
    <row r="56" spans="1:13" s="353" customFormat="1" ht="18" customHeight="1">
      <c r="A56" s="640" t="s">
        <v>634</v>
      </c>
      <c r="B56" s="597">
        <v>61</v>
      </c>
      <c r="C56" s="470">
        <f t="shared" si="4"/>
        <v>118</v>
      </c>
      <c r="D56" s="470">
        <f t="shared" si="5"/>
        <v>58</v>
      </c>
      <c r="E56" s="470">
        <f t="shared" si="5"/>
        <v>60</v>
      </c>
      <c r="F56" s="470">
        <f t="shared" si="6"/>
        <v>118</v>
      </c>
      <c r="G56" s="470">
        <v>58</v>
      </c>
      <c r="H56" s="470">
        <v>60</v>
      </c>
      <c r="I56" s="598" t="s">
        <v>323</v>
      </c>
      <c r="J56" s="598" t="s">
        <v>323</v>
      </c>
      <c r="K56" s="598" t="s">
        <v>323</v>
      </c>
      <c r="L56" s="601">
        <v>55</v>
      </c>
      <c r="M56" s="628"/>
    </row>
    <row r="57" spans="1:13" s="353" customFormat="1" ht="18" customHeight="1">
      <c r="A57" s="640" t="s">
        <v>635</v>
      </c>
      <c r="B57" s="597">
        <v>19</v>
      </c>
      <c r="C57" s="470">
        <f t="shared" si="4"/>
        <v>39</v>
      </c>
      <c r="D57" s="470">
        <f t="shared" si="5"/>
        <v>21</v>
      </c>
      <c r="E57" s="470">
        <f t="shared" si="5"/>
        <v>18</v>
      </c>
      <c r="F57" s="470">
        <f t="shared" si="6"/>
        <v>39</v>
      </c>
      <c r="G57" s="470">
        <v>21</v>
      </c>
      <c r="H57" s="470">
        <v>18</v>
      </c>
      <c r="I57" s="598" t="s">
        <v>323</v>
      </c>
      <c r="J57" s="598" t="s">
        <v>323</v>
      </c>
      <c r="K57" s="598" t="s">
        <v>323</v>
      </c>
      <c r="L57" s="601">
        <v>14</v>
      </c>
      <c r="M57" s="628"/>
    </row>
    <row r="58" spans="1:13" s="353" customFormat="1" ht="18" customHeight="1">
      <c r="A58" s="639" t="s">
        <v>747</v>
      </c>
      <c r="B58" s="597">
        <v>96</v>
      </c>
      <c r="C58" s="470">
        <f t="shared" si="4"/>
        <v>159</v>
      </c>
      <c r="D58" s="470">
        <f t="shared" si="5"/>
        <v>74</v>
      </c>
      <c r="E58" s="470">
        <f t="shared" si="5"/>
        <v>85</v>
      </c>
      <c r="F58" s="470">
        <f t="shared" si="6"/>
        <v>159</v>
      </c>
      <c r="G58" s="470">
        <v>74</v>
      </c>
      <c r="H58" s="470">
        <v>85</v>
      </c>
      <c r="I58" s="598" t="s">
        <v>323</v>
      </c>
      <c r="J58" s="598" t="s">
        <v>323</v>
      </c>
      <c r="K58" s="598" t="s">
        <v>323</v>
      </c>
      <c r="L58" s="601">
        <v>73</v>
      </c>
      <c r="M58" s="628"/>
    </row>
    <row r="59" spans="1:13" s="353" customFormat="1" ht="18" customHeight="1">
      <c r="A59" s="639" t="s">
        <v>748</v>
      </c>
      <c r="B59" s="597">
        <v>80</v>
      </c>
      <c r="C59" s="470">
        <f t="shared" si="4"/>
        <v>151</v>
      </c>
      <c r="D59" s="470">
        <f t="shared" si="5"/>
        <v>74</v>
      </c>
      <c r="E59" s="470">
        <f t="shared" si="5"/>
        <v>77</v>
      </c>
      <c r="F59" s="470">
        <f t="shared" si="6"/>
        <v>151</v>
      </c>
      <c r="G59" s="470">
        <v>74</v>
      </c>
      <c r="H59" s="470">
        <v>77</v>
      </c>
      <c r="I59" s="598" t="s">
        <v>323</v>
      </c>
      <c r="J59" s="598" t="s">
        <v>323</v>
      </c>
      <c r="K59" s="598" t="s">
        <v>323</v>
      </c>
      <c r="L59" s="601">
        <v>83</v>
      </c>
      <c r="M59" s="628"/>
    </row>
    <row r="60" spans="1:13" s="353" customFormat="1" ht="18" customHeight="1">
      <c r="A60" s="639" t="s">
        <v>749</v>
      </c>
      <c r="B60" s="597">
        <v>91</v>
      </c>
      <c r="C60" s="470">
        <f t="shared" si="4"/>
        <v>155</v>
      </c>
      <c r="D60" s="470">
        <f t="shared" si="5"/>
        <v>79</v>
      </c>
      <c r="E60" s="470">
        <f t="shared" si="5"/>
        <v>76</v>
      </c>
      <c r="F60" s="470">
        <f t="shared" si="6"/>
        <v>155</v>
      </c>
      <c r="G60" s="470">
        <v>79</v>
      </c>
      <c r="H60" s="470">
        <v>76</v>
      </c>
      <c r="I60" s="598" t="s">
        <v>323</v>
      </c>
      <c r="J60" s="598" t="s">
        <v>643</v>
      </c>
      <c r="K60" s="598" t="s">
        <v>643</v>
      </c>
      <c r="L60" s="601">
        <v>81</v>
      </c>
      <c r="M60" s="628"/>
    </row>
    <row r="61" spans="1:13" s="353" customFormat="1" ht="18" customHeight="1">
      <c r="A61" s="639" t="s">
        <v>750</v>
      </c>
      <c r="B61" s="597">
        <v>93</v>
      </c>
      <c r="C61" s="470">
        <f t="shared" si="4"/>
        <v>207</v>
      </c>
      <c r="D61" s="470">
        <f t="shared" si="5"/>
        <v>110</v>
      </c>
      <c r="E61" s="470">
        <f t="shared" si="5"/>
        <v>97</v>
      </c>
      <c r="F61" s="470">
        <f t="shared" si="6"/>
        <v>207</v>
      </c>
      <c r="G61" s="470">
        <v>110</v>
      </c>
      <c r="H61" s="470">
        <v>97</v>
      </c>
      <c r="I61" s="598" t="s">
        <v>323</v>
      </c>
      <c r="J61" s="598" t="s">
        <v>323</v>
      </c>
      <c r="K61" s="598" t="s">
        <v>323</v>
      </c>
      <c r="L61" s="601">
        <v>64</v>
      </c>
      <c r="M61" s="628"/>
    </row>
    <row r="62" spans="1:13" s="360" customFormat="1" ht="18" customHeight="1">
      <c r="A62" s="359" t="s">
        <v>325</v>
      </c>
      <c r="B62" s="629">
        <f aca="true" t="shared" si="7" ref="B62:L62">SUM(B63:B70)</f>
        <v>941</v>
      </c>
      <c r="C62" s="472">
        <f>SUM(C63:C70,I62)</f>
        <v>1847</v>
      </c>
      <c r="D62" s="472">
        <f>SUM(D63:D70,J62)</f>
        <v>1012</v>
      </c>
      <c r="E62" s="472">
        <f>SUM(E63:E70,K62)</f>
        <v>835</v>
      </c>
      <c r="F62" s="472">
        <f t="shared" si="7"/>
        <v>1682</v>
      </c>
      <c r="G62" s="472">
        <f t="shared" si="7"/>
        <v>890</v>
      </c>
      <c r="H62" s="472">
        <f t="shared" si="7"/>
        <v>792</v>
      </c>
      <c r="I62" s="472">
        <v>165</v>
      </c>
      <c r="J62" s="472">
        <v>122</v>
      </c>
      <c r="K62" s="472">
        <v>43</v>
      </c>
      <c r="L62" s="630">
        <f t="shared" si="7"/>
        <v>562</v>
      </c>
      <c r="M62" s="631" t="s">
        <v>326</v>
      </c>
    </row>
    <row r="63" spans="1:13" s="353" customFormat="1" ht="18" customHeight="1">
      <c r="A63" s="358" t="s">
        <v>327</v>
      </c>
      <c r="B63" s="632">
        <v>122</v>
      </c>
      <c r="C63" s="470">
        <f aca="true" t="shared" si="8" ref="C63:C70">SUM(D63:E63)</f>
        <v>237</v>
      </c>
      <c r="D63" s="470">
        <f>SUM(G63,J63)</f>
        <v>114</v>
      </c>
      <c r="E63" s="470">
        <f>SUM(H63,K63)</f>
        <v>123</v>
      </c>
      <c r="F63" s="470">
        <f>SUM(G63:H63)</f>
        <v>237</v>
      </c>
      <c r="G63" s="470">
        <v>114</v>
      </c>
      <c r="H63" s="470">
        <v>123</v>
      </c>
      <c r="I63" s="598" t="s">
        <v>323</v>
      </c>
      <c r="J63" s="598" t="s">
        <v>640</v>
      </c>
      <c r="K63" s="598" t="s">
        <v>640</v>
      </c>
      <c r="L63" s="633">
        <v>81</v>
      </c>
      <c r="M63" s="600"/>
    </row>
    <row r="64" spans="1:13" s="353" customFormat="1" ht="18" customHeight="1">
      <c r="A64" s="358" t="s">
        <v>328</v>
      </c>
      <c r="B64" s="632">
        <v>114</v>
      </c>
      <c r="C64" s="470">
        <f t="shared" si="8"/>
        <v>213</v>
      </c>
      <c r="D64" s="470">
        <f aca="true" t="shared" si="9" ref="D64:E70">SUM(G64,J64)</f>
        <v>99</v>
      </c>
      <c r="E64" s="470">
        <f t="shared" si="9"/>
        <v>114</v>
      </c>
      <c r="F64" s="470">
        <f aca="true" t="shared" si="10" ref="F64:F70">SUM(G64:H64)</f>
        <v>213</v>
      </c>
      <c r="G64" s="470">
        <v>99</v>
      </c>
      <c r="H64" s="470">
        <v>114</v>
      </c>
      <c r="I64" s="598" t="s">
        <v>323</v>
      </c>
      <c r="J64" s="598" t="s">
        <v>640</v>
      </c>
      <c r="K64" s="598" t="s">
        <v>640</v>
      </c>
      <c r="L64" s="633">
        <v>72</v>
      </c>
      <c r="M64" s="600"/>
    </row>
    <row r="65" spans="1:13" s="353" customFormat="1" ht="18" customHeight="1">
      <c r="A65" s="358" t="s">
        <v>329</v>
      </c>
      <c r="B65" s="632">
        <v>85</v>
      </c>
      <c r="C65" s="470">
        <f t="shared" si="8"/>
        <v>159</v>
      </c>
      <c r="D65" s="470">
        <f t="shared" si="9"/>
        <v>75</v>
      </c>
      <c r="E65" s="470">
        <f t="shared" si="9"/>
        <v>84</v>
      </c>
      <c r="F65" s="470">
        <f t="shared" si="10"/>
        <v>159</v>
      </c>
      <c r="G65" s="470">
        <v>75</v>
      </c>
      <c r="H65" s="470">
        <v>84</v>
      </c>
      <c r="I65" s="598" t="s">
        <v>323</v>
      </c>
      <c r="J65" s="598" t="s">
        <v>640</v>
      </c>
      <c r="K65" s="598" t="s">
        <v>640</v>
      </c>
      <c r="L65" s="633">
        <v>55</v>
      </c>
      <c r="M65" s="600"/>
    </row>
    <row r="66" spans="1:13" s="353" customFormat="1" ht="18" customHeight="1">
      <c r="A66" s="358" t="s">
        <v>330</v>
      </c>
      <c r="B66" s="632">
        <v>39</v>
      </c>
      <c r="C66" s="470">
        <f t="shared" si="8"/>
        <v>60</v>
      </c>
      <c r="D66" s="470">
        <f t="shared" si="9"/>
        <v>29</v>
      </c>
      <c r="E66" s="470">
        <f t="shared" si="9"/>
        <v>31</v>
      </c>
      <c r="F66" s="470">
        <f t="shared" si="10"/>
        <v>60</v>
      </c>
      <c r="G66" s="470">
        <v>29</v>
      </c>
      <c r="H66" s="470">
        <v>31</v>
      </c>
      <c r="I66" s="598" t="s">
        <v>323</v>
      </c>
      <c r="J66" s="598" t="s">
        <v>640</v>
      </c>
      <c r="K66" s="598" t="s">
        <v>640</v>
      </c>
      <c r="L66" s="633">
        <v>22</v>
      </c>
      <c r="M66" s="634"/>
    </row>
    <row r="67" spans="1:13" s="353" customFormat="1" ht="18" customHeight="1">
      <c r="A67" s="358" t="s">
        <v>331</v>
      </c>
      <c r="B67" s="632">
        <v>131</v>
      </c>
      <c r="C67" s="470">
        <f t="shared" si="8"/>
        <v>230</v>
      </c>
      <c r="D67" s="470">
        <f t="shared" si="9"/>
        <v>119</v>
      </c>
      <c r="E67" s="470">
        <f t="shared" si="9"/>
        <v>111</v>
      </c>
      <c r="F67" s="470">
        <f t="shared" si="10"/>
        <v>230</v>
      </c>
      <c r="G67" s="470">
        <v>119</v>
      </c>
      <c r="H67" s="470">
        <v>111</v>
      </c>
      <c r="I67" s="598" t="s">
        <v>323</v>
      </c>
      <c r="J67" s="598" t="s">
        <v>640</v>
      </c>
      <c r="K67" s="598" t="s">
        <v>640</v>
      </c>
      <c r="L67" s="633">
        <v>94</v>
      </c>
      <c r="M67" s="600"/>
    </row>
    <row r="68" spans="1:13" s="353" customFormat="1" ht="18" customHeight="1">
      <c r="A68" s="361" t="s">
        <v>332</v>
      </c>
      <c r="B68" s="632">
        <v>51</v>
      </c>
      <c r="C68" s="470">
        <f t="shared" si="8"/>
        <v>114</v>
      </c>
      <c r="D68" s="470">
        <f t="shared" si="9"/>
        <v>54</v>
      </c>
      <c r="E68" s="470">
        <f t="shared" si="9"/>
        <v>60</v>
      </c>
      <c r="F68" s="470">
        <f t="shared" si="10"/>
        <v>114</v>
      </c>
      <c r="G68" s="470">
        <v>54</v>
      </c>
      <c r="H68" s="470">
        <v>60</v>
      </c>
      <c r="I68" s="598" t="s">
        <v>323</v>
      </c>
      <c r="J68" s="598" t="s">
        <v>640</v>
      </c>
      <c r="K68" s="598" t="s">
        <v>640</v>
      </c>
      <c r="L68" s="633">
        <v>40</v>
      </c>
      <c r="M68" s="600"/>
    </row>
    <row r="69" spans="1:13" s="353" customFormat="1" ht="17.25" customHeight="1">
      <c r="A69" s="358" t="s">
        <v>333</v>
      </c>
      <c r="B69" s="632">
        <v>291</v>
      </c>
      <c r="C69" s="470">
        <f t="shared" si="8"/>
        <v>467</v>
      </c>
      <c r="D69" s="470">
        <f t="shared" si="9"/>
        <v>292</v>
      </c>
      <c r="E69" s="470">
        <f t="shared" si="9"/>
        <v>175</v>
      </c>
      <c r="F69" s="470">
        <f t="shared" si="10"/>
        <v>467</v>
      </c>
      <c r="G69" s="470">
        <v>292</v>
      </c>
      <c r="H69" s="470">
        <v>175</v>
      </c>
      <c r="I69" s="598" t="s">
        <v>323</v>
      </c>
      <c r="J69" s="598" t="s">
        <v>640</v>
      </c>
      <c r="K69" s="598" t="s">
        <v>640</v>
      </c>
      <c r="L69" s="633">
        <v>118</v>
      </c>
      <c r="M69" s="635"/>
    </row>
    <row r="70" spans="1:13" s="353" customFormat="1" ht="18" customHeight="1">
      <c r="A70" s="358" t="s">
        <v>334</v>
      </c>
      <c r="B70" s="632">
        <v>108</v>
      </c>
      <c r="C70" s="470">
        <f t="shared" si="8"/>
        <v>202</v>
      </c>
      <c r="D70" s="470">
        <f t="shared" si="9"/>
        <v>108</v>
      </c>
      <c r="E70" s="470">
        <f t="shared" si="9"/>
        <v>94</v>
      </c>
      <c r="F70" s="470">
        <f t="shared" si="10"/>
        <v>202</v>
      </c>
      <c r="G70" s="470">
        <v>108</v>
      </c>
      <c r="H70" s="470">
        <v>94</v>
      </c>
      <c r="I70" s="598" t="s">
        <v>323</v>
      </c>
      <c r="J70" s="598" t="s">
        <v>640</v>
      </c>
      <c r="K70" s="598" t="s">
        <v>640</v>
      </c>
      <c r="L70" s="633">
        <v>80</v>
      </c>
      <c r="M70" s="635"/>
    </row>
    <row r="71" spans="1:13" s="360" customFormat="1" ht="18" customHeight="1">
      <c r="A71" s="388" t="s">
        <v>588</v>
      </c>
      <c r="B71" s="636">
        <f>SUM(B72:B82,B97:B104)</f>
        <v>2473</v>
      </c>
      <c r="C71" s="636">
        <f>SUM(C72:C82,C97:C104,I71)</f>
        <v>5669</v>
      </c>
      <c r="D71" s="636">
        <f>SUM(D72:D82,D97:D104,J71)</f>
        <v>3042</v>
      </c>
      <c r="E71" s="636">
        <f>SUM(E72:E82,E97:E104,K71)</f>
        <v>2627</v>
      </c>
      <c r="F71" s="636">
        <f>SUM(F72:F82,F97:F104)</f>
        <v>5395</v>
      </c>
      <c r="G71" s="636">
        <f>SUM(G72:G82,G97:G104)</f>
        <v>2813</v>
      </c>
      <c r="H71" s="636">
        <f>SUM(H72:H82,H97:H104)</f>
        <v>2582</v>
      </c>
      <c r="I71" s="636">
        <v>274</v>
      </c>
      <c r="J71" s="636">
        <v>229</v>
      </c>
      <c r="K71" s="636">
        <v>45</v>
      </c>
      <c r="L71" s="636">
        <f>SUM(L72:L82,L97:L104)</f>
        <v>1593</v>
      </c>
      <c r="M71" s="631" t="s">
        <v>335</v>
      </c>
    </row>
    <row r="72" spans="1:13" s="353" customFormat="1" ht="18" customHeight="1">
      <c r="A72" s="352" t="s">
        <v>336</v>
      </c>
      <c r="B72" s="632">
        <v>240</v>
      </c>
      <c r="C72" s="470">
        <f>SUM(D72:E72)</f>
        <v>459</v>
      </c>
      <c r="D72" s="470">
        <f>SUM(G72,J72)</f>
        <v>241</v>
      </c>
      <c r="E72" s="470">
        <f>SUM(H72,K72)</f>
        <v>218</v>
      </c>
      <c r="F72" s="470">
        <f>SUM(G72:H72)</f>
        <v>459</v>
      </c>
      <c r="G72" s="470">
        <v>241</v>
      </c>
      <c r="H72" s="470">
        <v>218</v>
      </c>
      <c r="I72" s="598" t="s">
        <v>323</v>
      </c>
      <c r="J72" s="598" t="s">
        <v>323</v>
      </c>
      <c r="K72" s="598" t="s">
        <v>323</v>
      </c>
      <c r="L72" s="633">
        <v>114</v>
      </c>
      <c r="M72" s="600"/>
    </row>
    <row r="73" spans="1:13" s="353" customFormat="1" ht="18" customHeight="1">
      <c r="A73" s="352" t="s">
        <v>187</v>
      </c>
      <c r="B73" s="632">
        <v>213</v>
      </c>
      <c r="C73" s="470">
        <f aca="true" t="shared" si="11" ref="C73:C82">SUM(D73:E73)</f>
        <v>423</v>
      </c>
      <c r="D73" s="470">
        <f aca="true" t="shared" si="12" ref="D73:E82">SUM(G73,J73)</f>
        <v>219</v>
      </c>
      <c r="E73" s="470">
        <f t="shared" si="12"/>
        <v>204</v>
      </c>
      <c r="F73" s="470">
        <f aca="true" t="shared" si="13" ref="F73:F82">SUM(G73:H73)</f>
        <v>423</v>
      </c>
      <c r="G73" s="470">
        <v>219</v>
      </c>
      <c r="H73" s="470">
        <v>204</v>
      </c>
      <c r="I73" s="598" t="s">
        <v>323</v>
      </c>
      <c r="J73" s="598" t="s">
        <v>644</v>
      </c>
      <c r="K73" s="598" t="s">
        <v>323</v>
      </c>
      <c r="L73" s="633">
        <v>142</v>
      </c>
      <c r="M73" s="600"/>
    </row>
    <row r="74" spans="1:13" s="353" customFormat="1" ht="18" customHeight="1">
      <c r="A74" s="352" t="s">
        <v>188</v>
      </c>
      <c r="B74" s="632">
        <v>109</v>
      </c>
      <c r="C74" s="470">
        <f t="shared" si="11"/>
        <v>212</v>
      </c>
      <c r="D74" s="470">
        <f t="shared" si="12"/>
        <v>115</v>
      </c>
      <c r="E74" s="470">
        <f t="shared" si="12"/>
        <v>97</v>
      </c>
      <c r="F74" s="470">
        <f t="shared" si="13"/>
        <v>212</v>
      </c>
      <c r="G74" s="470">
        <v>115</v>
      </c>
      <c r="H74" s="470">
        <v>97</v>
      </c>
      <c r="I74" s="598" t="s">
        <v>323</v>
      </c>
      <c r="J74" s="598" t="s">
        <v>323</v>
      </c>
      <c r="K74" s="598" t="s">
        <v>323</v>
      </c>
      <c r="L74" s="633">
        <v>82</v>
      </c>
      <c r="M74" s="600"/>
    </row>
    <row r="75" spans="1:13" s="353" customFormat="1" ht="18" customHeight="1">
      <c r="A75" s="352" t="s">
        <v>337</v>
      </c>
      <c r="B75" s="632">
        <v>147</v>
      </c>
      <c r="C75" s="470">
        <f t="shared" si="11"/>
        <v>307</v>
      </c>
      <c r="D75" s="470">
        <f t="shared" si="12"/>
        <v>148</v>
      </c>
      <c r="E75" s="470">
        <f t="shared" si="12"/>
        <v>159</v>
      </c>
      <c r="F75" s="470">
        <f t="shared" si="13"/>
        <v>307</v>
      </c>
      <c r="G75" s="470">
        <v>148</v>
      </c>
      <c r="H75" s="470">
        <v>159</v>
      </c>
      <c r="I75" s="598" t="s">
        <v>323</v>
      </c>
      <c r="J75" s="598" t="s">
        <v>323</v>
      </c>
      <c r="K75" s="598" t="s">
        <v>323</v>
      </c>
      <c r="L75" s="633">
        <v>85</v>
      </c>
      <c r="M75" s="634"/>
    </row>
    <row r="76" spans="1:13" s="353" customFormat="1" ht="18" customHeight="1">
      <c r="A76" s="352" t="s">
        <v>189</v>
      </c>
      <c r="B76" s="632">
        <v>199</v>
      </c>
      <c r="C76" s="470">
        <f t="shared" si="11"/>
        <v>408</v>
      </c>
      <c r="D76" s="470">
        <f t="shared" si="12"/>
        <v>219</v>
      </c>
      <c r="E76" s="470">
        <f t="shared" si="12"/>
        <v>189</v>
      </c>
      <c r="F76" s="470">
        <f t="shared" si="13"/>
        <v>408</v>
      </c>
      <c r="G76" s="470">
        <v>219</v>
      </c>
      <c r="H76" s="470">
        <v>189</v>
      </c>
      <c r="I76" s="598" t="s">
        <v>323</v>
      </c>
      <c r="J76" s="598" t="s">
        <v>323</v>
      </c>
      <c r="K76" s="598" t="s">
        <v>644</v>
      </c>
      <c r="L76" s="633">
        <v>105</v>
      </c>
      <c r="M76" s="600"/>
    </row>
    <row r="77" spans="1:13" s="353" customFormat="1" ht="18" customHeight="1">
      <c r="A77" s="352" t="s">
        <v>190</v>
      </c>
      <c r="B77" s="632">
        <v>59</v>
      </c>
      <c r="C77" s="470">
        <f t="shared" si="11"/>
        <v>134</v>
      </c>
      <c r="D77" s="470">
        <f t="shared" si="12"/>
        <v>71</v>
      </c>
      <c r="E77" s="470">
        <f t="shared" si="12"/>
        <v>63</v>
      </c>
      <c r="F77" s="470">
        <f t="shared" si="13"/>
        <v>134</v>
      </c>
      <c r="G77" s="470">
        <v>71</v>
      </c>
      <c r="H77" s="470">
        <v>63</v>
      </c>
      <c r="I77" s="598" t="s">
        <v>323</v>
      </c>
      <c r="J77" s="598" t="s">
        <v>323</v>
      </c>
      <c r="K77" s="598" t="s">
        <v>323</v>
      </c>
      <c r="L77" s="633">
        <v>69</v>
      </c>
      <c r="M77" s="600"/>
    </row>
    <row r="78" spans="1:13" s="353" customFormat="1" ht="18" customHeight="1">
      <c r="A78" s="352" t="s">
        <v>338</v>
      </c>
      <c r="B78" s="632">
        <v>69</v>
      </c>
      <c r="C78" s="470">
        <f t="shared" si="11"/>
        <v>153</v>
      </c>
      <c r="D78" s="470">
        <f t="shared" si="12"/>
        <v>76</v>
      </c>
      <c r="E78" s="470">
        <f t="shared" si="12"/>
        <v>77</v>
      </c>
      <c r="F78" s="470">
        <f t="shared" si="13"/>
        <v>153</v>
      </c>
      <c r="G78" s="470">
        <v>76</v>
      </c>
      <c r="H78" s="470">
        <v>77</v>
      </c>
      <c r="I78" s="598" t="s">
        <v>323</v>
      </c>
      <c r="J78" s="598" t="s">
        <v>323</v>
      </c>
      <c r="K78" s="598" t="s">
        <v>323</v>
      </c>
      <c r="L78" s="633">
        <v>55</v>
      </c>
      <c r="M78" s="600"/>
    </row>
    <row r="79" spans="1:13" s="353" customFormat="1" ht="18" customHeight="1">
      <c r="A79" s="352" t="s">
        <v>339</v>
      </c>
      <c r="B79" s="632">
        <v>130</v>
      </c>
      <c r="C79" s="470">
        <f t="shared" si="11"/>
        <v>235</v>
      </c>
      <c r="D79" s="470">
        <f t="shared" si="12"/>
        <v>115</v>
      </c>
      <c r="E79" s="470">
        <f t="shared" si="12"/>
        <v>120</v>
      </c>
      <c r="F79" s="470">
        <f t="shared" si="13"/>
        <v>235</v>
      </c>
      <c r="G79" s="470">
        <v>115</v>
      </c>
      <c r="H79" s="470">
        <v>120</v>
      </c>
      <c r="I79" s="598" t="s">
        <v>323</v>
      </c>
      <c r="J79" s="598" t="s">
        <v>323</v>
      </c>
      <c r="K79" s="598" t="s">
        <v>323</v>
      </c>
      <c r="L79" s="633">
        <v>88</v>
      </c>
      <c r="M79" s="635"/>
    </row>
    <row r="80" spans="1:13" s="353" customFormat="1" ht="18" customHeight="1">
      <c r="A80" s="352" t="s">
        <v>191</v>
      </c>
      <c r="B80" s="632">
        <v>151</v>
      </c>
      <c r="C80" s="470">
        <f t="shared" si="11"/>
        <v>260</v>
      </c>
      <c r="D80" s="470">
        <f t="shared" si="12"/>
        <v>139</v>
      </c>
      <c r="E80" s="470">
        <f t="shared" si="12"/>
        <v>121</v>
      </c>
      <c r="F80" s="470">
        <f t="shared" si="13"/>
        <v>260</v>
      </c>
      <c r="G80" s="470">
        <v>139</v>
      </c>
      <c r="H80" s="470">
        <v>121</v>
      </c>
      <c r="I80" s="598" t="s">
        <v>323</v>
      </c>
      <c r="J80" s="598" t="s">
        <v>644</v>
      </c>
      <c r="K80" s="598" t="s">
        <v>323</v>
      </c>
      <c r="L80" s="633">
        <v>85</v>
      </c>
      <c r="M80" s="635"/>
    </row>
    <row r="81" spans="1:13" s="353" customFormat="1" ht="18" customHeight="1">
      <c r="A81" s="352" t="s">
        <v>192</v>
      </c>
      <c r="B81" s="632">
        <v>92</v>
      </c>
      <c r="C81" s="470">
        <f t="shared" si="11"/>
        <v>191</v>
      </c>
      <c r="D81" s="470">
        <f t="shared" si="12"/>
        <v>91</v>
      </c>
      <c r="E81" s="470">
        <f t="shared" si="12"/>
        <v>100</v>
      </c>
      <c r="F81" s="470">
        <f t="shared" si="13"/>
        <v>191</v>
      </c>
      <c r="G81" s="470">
        <v>91</v>
      </c>
      <c r="H81" s="470">
        <v>100</v>
      </c>
      <c r="I81" s="598" t="s">
        <v>323</v>
      </c>
      <c r="J81" s="598" t="s">
        <v>323</v>
      </c>
      <c r="K81" s="598" t="s">
        <v>323</v>
      </c>
      <c r="L81" s="633">
        <v>64</v>
      </c>
      <c r="M81" s="600"/>
    </row>
    <row r="82" spans="1:16" s="355" customFormat="1" ht="18" customHeight="1" thickBot="1">
      <c r="A82" s="354" t="s">
        <v>340</v>
      </c>
      <c r="B82" s="637">
        <v>74</v>
      </c>
      <c r="C82" s="471">
        <f t="shared" si="11"/>
        <v>175</v>
      </c>
      <c r="D82" s="471">
        <f t="shared" si="12"/>
        <v>97</v>
      </c>
      <c r="E82" s="471">
        <f t="shared" si="12"/>
        <v>78</v>
      </c>
      <c r="F82" s="471">
        <f t="shared" si="13"/>
        <v>175</v>
      </c>
      <c r="G82" s="471">
        <v>97</v>
      </c>
      <c r="H82" s="471">
        <v>78</v>
      </c>
      <c r="I82" s="605" t="s">
        <v>323</v>
      </c>
      <c r="J82" s="605" t="s">
        <v>323</v>
      </c>
      <c r="K82" s="605" t="s">
        <v>323</v>
      </c>
      <c r="L82" s="638">
        <v>56</v>
      </c>
      <c r="M82" s="607"/>
      <c r="N82" s="353"/>
      <c r="O82" s="353"/>
      <c r="P82" s="353"/>
    </row>
    <row r="83" spans="1:13" s="613" customFormat="1" ht="13.5" customHeight="1">
      <c r="A83" s="1021" t="s">
        <v>967</v>
      </c>
      <c r="B83" s="609"/>
      <c r="C83" s="610"/>
      <c r="D83" s="610"/>
      <c r="E83" s="610"/>
      <c r="F83" s="610"/>
      <c r="G83" s="1055" t="s">
        <v>968</v>
      </c>
      <c r="H83" s="1055"/>
      <c r="I83" s="1055"/>
      <c r="J83" s="1055"/>
      <c r="K83" s="610"/>
      <c r="L83" s="611"/>
      <c r="M83" s="612"/>
    </row>
    <row r="84" spans="1:13" s="613" customFormat="1" ht="13.5" customHeight="1">
      <c r="A84" s="608" t="s">
        <v>1002</v>
      </c>
      <c r="B84" s="609"/>
      <c r="C84" s="610"/>
      <c r="D84" s="610"/>
      <c r="E84" s="610"/>
      <c r="F84" s="610"/>
      <c r="G84" s="1022" t="s">
        <v>1003</v>
      </c>
      <c r="H84" s="1022"/>
      <c r="I84" s="1022"/>
      <c r="J84" s="1022"/>
      <c r="K84" s="610"/>
      <c r="L84" s="611"/>
      <c r="M84" s="612"/>
    </row>
    <row r="85" spans="1:13" s="613" customFormat="1" ht="13.5" customHeight="1">
      <c r="A85" s="608" t="s">
        <v>1001</v>
      </c>
      <c r="B85" s="609"/>
      <c r="C85" s="610"/>
      <c r="D85" s="610"/>
      <c r="E85" s="610"/>
      <c r="F85" s="610"/>
      <c r="G85" s="1022"/>
      <c r="H85" s="1022"/>
      <c r="I85" s="1022"/>
      <c r="J85" s="1022"/>
      <c r="K85" s="610"/>
      <c r="L85" s="611"/>
      <c r="M85" s="612"/>
    </row>
    <row r="86" spans="1:13" s="613" customFormat="1" ht="13.5" customHeight="1">
      <c r="A86" s="615" t="s">
        <v>740</v>
      </c>
      <c r="B86" s="616"/>
      <c r="C86" s="616"/>
      <c r="D86" s="616"/>
      <c r="E86" s="616"/>
      <c r="F86" s="616"/>
      <c r="G86" s="1056" t="s">
        <v>741</v>
      </c>
      <c r="H86" s="1056"/>
      <c r="I86" s="1056"/>
      <c r="J86" s="1056"/>
      <c r="K86" s="1056"/>
      <c r="L86" s="1056"/>
      <c r="M86" s="615"/>
    </row>
    <row r="87" spans="1:13" s="331" customFormat="1" ht="12.75" customHeight="1">
      <c r="A87" s="362" t="s">
        <v>341</v>
      </c>
      <c r="B87" s="194"/>
      <c r="C87" s="195"/>
      <c r="D87" s="194"/>
      <c r="E87" s="194"/>
      <c r="F87" s="194"/>
      <c r="G87" s="194"/>
      <c r="H87" s="194"/>
      <c r="I87" s="194"/>
      <c r="J87" s="196"/>
      <c r="K87" s="196"/>
      <c r="M87" s="363" t="s">
        <v>342</v>
      </c>
    </row>
    <row r="88" spans="1:13" s="331" customFormat="1" ht="12.75" customHeight="1">
      <c r="A88" s="362"/>
      <c r="B88" s="197"/>
      <c r="C88" s="198"/>
      <c r="D88" s="197"/>
      <c r="E88" s="197"/>
      <c r="F88" s="197"/>
      <c r="G88" s="197"/>
      <c r="H88" s="197"/>
      <c r="I88" s="197"/>
      <c r="J88" s="196"/>
      <c r="K88" s="196"/>
      <c r="M88" s="363"/>
    </row>
    <row r="89" spans="1:13" s="364" customFormat="1" ht="24" customHeight="1">
      <c r="A89" s="1060" t="s">
        <v>870</v>
      </c>
      <c r="B89" s="1060"/>
      <c r="C89" s="1060"/>
      <c r="D89" s="1060"/>
      <c r="E89" s="1060"/>
      <c r="F89" s="1060"/>
      <c r="G89" s="1061" t="s">
        <v>871</v>
      </c>
      <c r="H89" s="1061"/>
      <c r="I89" s="1061"/>
      <c r="J89" s="1061"/>
      <c r="K89" s="1061"/>
      <c r="L89" s="1061"/>
      <c r="M89" s="1061"/>
    </row>
    <row r="90" spans="1:13" s="367" customFormat="1" ht="3.75" customHeight="1">
      <c r="A90" s="365"/>
      <c r="B90" s="365"/>
      <c r="C90" s="365"/>
      <c r="D90" s="365"/>
      <c r="E90" s="365"/>
      <c r="F90" s="365"/>
      <c r="G90" s="366"/>
      <c r="H90" s="366"/>
      <c r="I90" s="366"/>
      <c r="J90" s="199"/>
      <c r="K90" s="199"/>
      <c r="L90" s="331"/>
      <c r="M90" s="366"/>
    </row>
    <row r="91" spans="1:13" s="353" customFormat="1" ht="15" customHeight="1">
      <c r="A91" s="334" t="s">
        <v>343</v>
      </c>
      <c r="C91" s="368"/>
      <c r="D91" s="192"/>
      <c r="E91" s="192"/>
      <c r="F91" s="192"/>
      <c r="G91" s="200"/>
      <c r="H91" s="200"/>
      <c r="I91" s="200"/>
      <c r="J91" s="201"/>
      <c r="K91" s="201"/>
      <c r="L91" s="331"/>
      <c r="M91" s="368"/>
    </row>
    <row r="92" spans="1:13" s="353" customFormat="1" ht="15" customHeight="1" thickBot="1">
      <c r="A92" s="353" t="s">
        <v>193</v>
      </c>
      <c r="B92" s="192"/>
      <c r="C92" s="192"/>
      <c r="D92" s="192"/>
      <c r="E92" s="192"/>
      <c r="F92" s="192"/>
      <c r="G92" s="192"/>
      <c r="H92" s="192"/>
      <c r="I92" s="192"/>
      <c r="J92" s="193"/>
      <c r="K92" s="193"/>
      <c r="L92" s="331"/>
      <c r="M92" s="369" t="s">
        <v>7</v>
      </c>
    </row>
    <row r="93" spans="1:13" ht="17.25" customHeight="1">
      <c r="A93" s="579"/>
      <c r="B93" s="580" t="s">
        <v>721</v>
      </c>
      <c r="C93" s="547" t="s">
        <v>685</v>
      </c>
      <c r="D93" s="548"/>
      <c r="E93" s="548"/>
      <c r="F93" s="548"/>
      <c r="G93" s="549" t="s">
        <v>686</v>
      </c>
      <c r="H93" s="548"/>
      <c r="I93" s="548"/>
      <c r="J93" s="548"/>
      <c r="K93" s="550"/>
      <c r="L93" s="1052" t="s">
        <v>999</v>
      </c>
      <c r="M93" s="581"/>
    </row>
    <row r="94" spans="1:13" ht="17.25" customHeight="1">
      <c r="A94" s="582" t="s">
        <v>708</v>
      </c>
      <c r="B94" s="583"/>
      <c r="C94" s="553" t="s">
        <v>1000</v>
      </c>
      <c r="D94" s="554"/>
      <c r="E94" s="555"/>
      <c r="F94" s="556" t="s">
        <v>556</v>
      </c>
      <c r="G94" s="557"/>
      <c r="H94" s="558"/>
      <c r="I94" s="553" t="s">
        <v>557</v>
      </c>
      <c r="J94" s="559"/>
      <c r="K94" s="558"/>
      <c r="L94" s="1053"/>
      <c r="M94" s="584" t="s">
        <v>319</v>
      </c>
    </row>
    <row r="95" spans="1:13" ht="17.25" customHeight="1">
      <c r="A95" s="585" t="s">
        <v>709</v>
      </c>
      <c r="B95" s="583"/>
      <c r="C95" s="561"/>
      <c r="D95" s="562" t="s">
        <v>688</v>
      </c>
      <c r="E95" s="562" t="s">
        <v>689</v>
      </c>
      <c r="F95" s="563"/>
      <c r="G95" s="562" t="s">
        <v>688</v>
      </c>
      <c r="H95" s="564" t="s">
        <v>689</v>
      </c>
      <c r="I95" s="565"/>
      <c r="J95" s="566" t="s">
        <v>688</v>
      </c>
      <c r="K95" s="552" t="s">
        <v>689</v>
      </c>
      <c r="L95" s="1053"/>
      <c r="M95" s="586" t="s">
        <v>320</v>
      </c>
    </row>
    <row r="96" spans="1:13" ht="17.25" customHeight="1">
      <c r="A96" s="582"/>
      <c r="B96" s="587" t="s">
        <v>38</v>
      </c>
      <c r="C96" s="568" t="s">
        <v>559</v>
      </c>
      <c r="D96" s="567" t="s">
        <v>67</v>
      </c>
      <c r="E96" s="567" t="s">
        <v>68</v>
      </c>
      <c r="F96" s="569" t="s">
        <v>64</v>
      </c>
      <c r="G96" s="567" t="s">
        <v>67</v>
      </c>
      <c r="H96" s="568" t="s">
        <v>68</v>
      </c>
      <c r="I96" s="568" t="s">
        <v>36</v>
      </c>
      <c r="J96" s="570" t="s">
        <v>67</v>
      </c>
      <c r="K96" s="567" t="s">
        <v>68</v>
      </c>
      <c r="L96" s="1054"/>
      <c r="M96" s="588"/>
    </row>
    <row r="97" spans="1:13" s="353" customFormat="1" ht="18.75" customHeight="1">
      <c r="A97" s="352" t="s">
        <v>344</v>
      </c>
      <c r="B97" s="643">
        <v>115</v>
      </c>
      <c r="C97" s="473">
        <f>SUM(D97:E97)</f>
        <v>246</v>
      </c>
      <c r="D97" s="473">
        <f>SUM(G97,J97)</f>
        <v>124</v>
      </c>
      <c r="E97" s="473">
        <f>SUM(H97,K97)</f>
        <v>122</v>
      </c>
      <c r="F97" s="473">
        <f>SUM(G97:H97)</f>
        <v>246</v>
      </c>
      <c r="G97" s="473">
        <v>124</v>
      </c>
      <c r="H97" s="473">
        <v>122</v>
      </c>
      <c r="I97" s="644" t="s">
        <v>323</v>
      </c>
      <c r="J97" s="644" t="s">
        <v>323</v>
      </c>
      <c r="K97" s="644" t="s">
        <v>323</v>
      </c>
      <c r="L97" s="645">
        <v>64</v>
      </c>
      <c r="M97" s="646"/>
    </row>
    <row r="98" spans="1:13" s="353" customFormat="1" ht="18.75" customHeight="1">
      <c r="A98" s="352" t="s">
        <v>345</v>
      </c>
      <c r="B98" s="632">
        <v>172</v>
      </c>
      <c r="C98" s="470">
        <f aca="true" t="shared" si="14" ref="C98:C104">SUM(D98:E98)</f>
        <v>363</v>
      </c>
      <c r="D98" s="470">
        <f aca="true" t="shared" si="15" ref="D98:E104">SUM(G98,J98)</f>
        <v>192</v>
      </c>
      <c r="E98" s="470">
        <f t="shared" si="15"/>
        <v>171</v>
      </c>
      <c r="F98" s="470">
        <f aca="true" t="shared" si="16" ref="F98:F104">SUM(G98:H98)</f>
        <v>363</v>
      </c>
      <c r="G98" s="470">
        <v>192</v>
      </c>
      <c r="H98" s="470">
        <v>171</v>
      </c>
      <c r="I98" s="598" t="s">
        <v>323</v>
      </c>
      <c r="J98" s="598" t="s">
        <v>645</v>
      </c>
      <c r="K98" s="598" t="s">
        <v>645</v>
      </c>
      <c r="L98" s="633">
        <v>116</v>
      </c>
      <c r="M98" s="642"/>
    </row>
    <row r="99" spans="1:13" s="353" customFormat="1" ht="18.75" customHeight="1">
      <c r="A99" s="352" t="s">
        <v>194</v>
      </c>
      <c r="B99" s="632">
        <v>109</v>
      </c>
      <c r="C99" s="470">
        <f t="shared" si="14"/>
        <v>472</v>
      </c>
      <c r="D99" s="470">
        <f t="shared" si="15"/>
        <v>268</v>
      </c>
      <c r="E99" s="470">
        <f t="shared" si="15"/>
        <v>204</v>
      </c>
      <c r="F99" s="470">
        <f t="shared" si="16"/>
        <v>472</v>
      </c>
      <c r="G99" s="470">
        <v>268</v>
      </c>
      <c r="H99" s="470">
        <v>204</v>
      </c>
      <c r="I99" s="598" t="s">
        <v>323</v>
      </c>
      <c r="J99" s="598" t="s">
        <v>645</v>
      </c>
      <c r="K99" s="598" t="s">
        <v>645</v>
      </c>
      <c r="L99" s="633">
        <v>60</v>
      </c>
      <c r="M99" s="647"/>
    </row>
    <row r="100" spans="1:13" s="353" customFormat="1" ht="18.75" customHeight="1">
      <c r="A100" s="352" t="s">
        <v>195</v>
      </c>
      <c r="B100" s="632">
        <v>101</v>
      </c>
      <c r="C100" s="470">
        <f t="shared" si="14"/>
        <v>227</v>
      </c>
      <c r="D100" s="470">
        <f t="shared" si="15"/>
        <v>113</v>
      </c>
      <c r="E100" s="470">
        <f t="shared" si="15"/>
        <v>114</v>
      </c>
      <c r="F100" s="470">
        <f t="shared" si="16"/>
        <v>227</v>
      </c>
      <c r="G100" s="470">
        <v>113</v>
      </c>
      <c r="H100" s="470">
        <v>114</v>
      </c>
      <c r="I100" s="598" t="s">
        <v>323</v>
      </c>
      <c r="J100" s="598" t="s">
        <v>323</v>
      </c>
      <c r="K100" s="598" t="s">
        <v>645</v>
      </c>
      <c r="L100" s="633">
        <v>86</v>
      </c>
      <c r="M100" s="647"/>
    </row>
    <row r="101" spans="1:13" s="353" customFormat="1" ht="18.75" customHeight="1">
      <c r="A101" s="352" t="s">
        <v>346</v>
      </c>
      <c r="B101" s="632">
        <v>83</v>
      </c>
      <c r="C101" s="470">
        <f t="shared" si="14"/>
        <v>176</v>
      </c>
      <c r="D101" s="470">
        <f t="shared" si="15"/>
        <v>97</v>
      </c>
      <c r="E101" s="470">
        <f t="shared" si="15"/>
        <v>79</v>
      </c>
      <c r="F101" s="470">
        <f t="shared" si="16"/>
        <v>176</v>
      </c>
      <c r="G101" s="470">
        <v>97</v>
      </c>
      <c r="H101" s="470">
        <v>79</v>
      </c>
      <c r="I101" s="598" t="s">
        <v>323</v>
      </c>
      <c r="J101" s="598" t="s">
        <v>645</v>
      </c>
      <c r="K101" s="598" t="s">
        <v>645</v>
      </c>
      <c r="L101" s="633">
        <v>56</v>
      </c>
      <c r="M101" s="647"/>
    </row>
    <row r="102" spans="1:13" s="353" customFormat="1" ht="18.75" customHeight="1">
      <c r="A102" s="352" t="s">
        <v>196</v>
      </c>
      <c r="B102" s="632">
        <v>148</v>
      </c>
      <c r="C102" s="470">
        <f t="shared" si="14"/>
        <v>359</v>
      </c>
      <c r="D102" s="470">
        <f t="shared" si="15"/>
        <v>188</v>
      </c>
      <c r="E102" s="470">
        <f t="shared" si="15"/>
        <v>171</v>
      </c>
      <c r="F102" s="470">
        <f t="shared" si="16"/>
        <v>359</v>
      </c>
      <c r="G102" s="470">
        <v>188</v>
      </c>
      <c r="H102" s="470">
        <v>171</v>
      </c>
      <c r="I102" s="598" t="s">
        <v>323</v>
      </c>
      <c r="J102" s="598" t="s">
        <v>644</v>
      </c>
      <c r="K102" s="598" t="s">
        <v>645</v>
      </c>
      <c r="L102" s="633">
        <v>109</v>
      </c>
      <c r="M102" s="647"/>
    </row>
    <row r="103" spans="1:13" s="353" customFormat="1" ht="18.75" customHeight="1">
      <c r="A103" s="352" t="s">
        <v>197</v>
      </c>
      <c r="B103" s="632">
        <v>220</v>
      </c>
      <c r="C103" s="470">
        <f t="shared" si="14"/>
        <v>505</v>
      </c>
      <c r="D103" s="470">
        <f t="shared" si="15"/>
        <v>255</v>
      </c>
      <c r="E103" s="470">
        <f t="shared" si="15"/>
        <v>250</v>
      </c>
      <c r="F103" s="470">
        <f t="shared" si="16"/>
        <v>505</v>
      </c>
      <c r="G103" s="470">
        <v>255</v>
      </c>
      <c r="H103" s="470">
        <v>250</v>
      </c>
      <c r="I103" s="598" t="s">
        <v>323</v>
      </c>
      <c r="J103" s="598" t="s">
        <v>645</v>
      </c>
      <c r="K103" s="598" t="s">
        <v>645</v>
      </c>
      <c r="L103" s="633">
        <v>134</v>
      </c>
      <c r="M103" s="647"/>
    </row>
    <row r="104" spans="1:13" s="353" customFormat="1" ht="18.75" customHeight="1">
      <c r="A104" s="352" t="s">
        <v>198</v>
      </c>
      <c r="B104" s="632">
        <v>42</v>
      </c>
      <c r="C104" s="470">
        <f t="shared" si="14"/>
        <v>90</v>
      </c>
      <c r="D104" s="470">
        <f t="shared" si="15"/>
        <v>45</v>
      </c>
      <c r="E104" s="470">
        <f t="shared" si="15"/>
        <v>45</v>
      </c>
      <c r="F104" s="470">
        <f t="shared" si="16"/>
        <v>90</v>
      </c>
      <c r="G104" s="470">
        <v>45</v>
      </c>
      <c r="H104" s="470">
        <v>45</v>
      </c>
      <c r="I104" s="598" t="s">
        <v>323</v>
      </c>
      <c r="J104" s="598" t="s">
        <v>645</v>
      </c>
      <c r="K104" s="598" t="s">
        <v>323</v>
      </c>
      <c r="L104" s="633">
        <v>23</v>
      </c>
      <c r="M104" s="647"/>
    </row>
    <row r="105" spans="1:14" s="417" customFormat="1" ht="18.75" customHeight="1">
      <c r="A105" s="415" t="s">
        <v>584</v>
      </c>
      <c r="B105" s="472">
        <v>2631</v>
      </c>
      <c r="C105" s="472">
        <f>SUM(D105:E105)</f>
        <v>5582</v>
      </c>
      <c r="D105" s="472">
        <f>SUM(G105,J105)</f>
        <v>3186</v>
      </c>
      <c r="E105" s="472">
        <f>SUM(H105,K105)</f>
        <v>2396</v>
      </c>
      <c r="F105" s="472">
        <v>5063</v>
      </c>
      <c r="G105" s="472">
        <v>2687</v>
      </c>
      <c r="H105" s="472">
        <v>2376</v>
      </c>
      <c r="I105" s="472">
        <v>519</v>
      </c>
      <c r="J105" s="472">
        <v>499</v>
      </c>
      <c r="K105" s="472">
        <v>20</v>
      </c>
      <c r="L105" s="472">
        <f>SUM(L106:L125,L140:L141)</f>
        <v>1708</v>
      </c>
      <c r="M105" s="648" t="s">
        <v>347</v>
      </c>
      <c r="N105" s="416"/>
    </row>
    <row r="106" spans="1:14" s="371" customFormat="1" ht="18" customHeight="1">
      <c r="A106" s="372" t="s">
        <v>348</v>
      </c>
      <c r="B106" s="649">
        <v>259</v>
      </c>
      <c r="C106" s="470">
        <f aca="true" t="shared" si="17" ref="C106:C125">SUM(D106:E106)</f>
        <v>452</v>
      </c>
      <c r="D106" s="470">
        <f aca="true" t="shared" si="18" ref="D106:E125">SUM(G106,J106)</f>
        <v>255</v>
      </c>
      <c r="E106" s="470">
        <f t="shared" si="18"/>
        <v>197</v>
      </c>
      <c r="F106" s="470">
        <f aca="true" t="shared" si="19" ref="F106:F125">SUM(G106:H106)</f>
        <v>452</v>
      </c>
      <c r="G106" s="470">
        <v>255</v>
      </c>
      <c r="H106" s="470">
        <v>197</v>
      </c>
      <c r="I106" s="598" t="s">
        <v>323</v>
      </c>
      <c r="J106" s="598" t="s">
        <v>323</v>
      </c>
      <c r="K106" s="598" t="s">
        <v>323</v>
      </c>
      <c r="L106" s="633">
        <v>131</v>
      </c>
      <c r="M106" s="577"/>
      <c r="N106" s="370"/>
    </row>
    <row r="107" spans="1:14" s="371" customFormat="1" ht="18.75" customHeight="1">
      <c r="A107" s="372" t="s">
        <v>349</v>
      </c>
      <c r="B107" s="649">
        <v>139</v>
      </c>
      <c r="C107" s="470">
        <f t="shared" si="17"/>
        <v>290</v>
      </c>
      <c r="D107" s="470">
        <f t="shared" si="18"/>
        <v>148</v>
      </c>
      <c r="E107" s="470">
        <f t="shared" si="18"/>
        <v>142</v>
      </c>
      <c r="F107" s="470">
        <f t="shared" si="19"/>
        <v>290</v>
      </c>
      <c r="G107" s="470">
        <v>148</v>
      </c>
      <c r="H107" s="470">
        <v>142</v>
      </c>
      <c r="I107" s="598" t="s">
        <v>323</v>
      </c>
      <c r="J107" s="598" t="s">
        <v>323</v>
      </c>
      <c r="K107" s="598" t="s">
        <v>323</v>
      </c>
      <c r="L107" s="633">
        <v>92</v>
      </c>
      <c r="M107" s="577"/>
      <c r="N107" s="370"/>
    </row>
    <row r="108" spans="1:14" s="371" customFormat="1" ht="18.75" customHeight="1">
      <c r="A108" s="372" t="s">
        <v>350</v>
      </c>
      <c r="B108" s="649">
        <v>68</v>
      </c>
      <c r="C108" s="470">
        <f t="shared" si="17"/>
        <v>126</v>
      </c>
      <c r="D108" s="470">
        <f t="shared" si="18"/>
        <v>65</v>
      </c>
      <c r="E108" s="470">
        <f t="shared" si="18"/>
        <v>61</v>
      </c>
      <c r="F108" s="470">
        <f t="shared" si="19"/>
        <v>126</v>
      </c>
      <c r="G108" s="470">
        <v>65</v>
      </c>
      <c r="H108" s="470">
        <v>61</v>
      </c>
      <c r="I108" s="598" t="s">
        <v>323</v>
      </c>
      <c r="J108" s="598" t="s">
        <v>323</v>
      </c>
      <c r="K108" s="598" t="s">
        <v>323</v>
      </c>
      <c r="L108" s="633">
        <v>49</v>
      </c>
      <c r="M108" s="577"/>
      <c r="N108" s="370"/>
    </row>
    <row r="109" spans="1:14" s="371" customFormat="1" ht="18.75" customHeight="1">
      <c r="A109" s="372" t="s">
        <v>351</v>
      </c>
      <c r="B109" s="649">
        <v>107</v>
      </c>
      <c r="C109" s="470">
        <f t="shared" si="17"/>
        <v>198</v>
      </c>
      <c r="D109" s="470">
        <f t="shared" si="18"/>
        <v>103</v>
      </c>
      <c r="E109" s="470">
        <f t="shared" si="18"/>
        <v>95</v>
      </c>
      <c r="F109" s="470">
        <f t="shared" si="19"/>
        <v>198</v>
      </c>
      <c r="G109" s="470">
        <v>103</v>
      </c>
      <c r="H109" s="470">
        <v>95</v>
      </c>
      <c r="I109" s="598" t="s">
        <v>323</v>
      </c>
      <c r="J109" s="598" t="s">
        <v>323</v>
      </c>
      <c r="K109" s="598" t="s">
        <v>323</v>
      </c>
      <c r="L109" s="633">
        <v>70</v>
      </c>
      <c r="M109" s="650"/>
      <c r="N109" s="370"/>
    </row>
    <row r="110" spans="1:14" s="371" customFormat="1" ht="18.75" customHeight="1">
      <c r="A110" s="372" t="s">
        <v>352</v>
      </c>
      <c r="B110" s="649">
        <v>103</v>
      </c>
      <c r="C110" s="470">
        <f t="shared" si="17"/>
        <v>190</v>
      </c>
      <c r="D110" s="470">
        <f t="shared" si="18"/>
        <v>99</v>
      </c>
      <c r="E110" s="470">
        <f t="shared" si="18"/>
        <v>91</v>
      </c>
      <c r="F110" s="470">
        <f t="shared" si="19"/>
        <v>190</v>
      </c>
      <c r="G110" s="470">
        <v>99</v>
      </c>
      <c r="H110" s="470">
        <v>91</v>
      </c>
      <c r="I110" s="598" t="s">
        <v>323</v>
      </c>
      <c r="J110" s="598" t="s">
        <v>323</v>
      </c>
      <c r="K110" s="598" t="s">
        <v>323</v>
      </c>
      <c r="L110" s="633">
        <v>71</v>
      </c>
      <c r="M110" s="577"/>
      <c r="N110" s="370"/>
    </row>
    <row r="111" spans="1:14" s="371" customFormat="1" ht="18.75" customHeight="1">
      <c r="A111" s="372" t="s">
        <v>353</v>
      </c>
      <c r="B111" s="649">
        <v>83</v>
      </c>
      <c r="C111" s="470">
        <f t="shared" si="17"/>
        <v>166</v>
      </c>
      <c r="D111" s="470">
        <f t="shared" si="18"/>
        <v>70</v>
      </c>
      <c r="E111" s="470">
        <f t="shared" si="18"/>
        <v>96</v>
      </c>
      <c r="F111" s="470">
        <f t="shared" si="19"/>
        <v>166</v>
      </c>
      <c r="G111" s="470">
        <v>70</v>
      </c>
      <c r="H111" s="470">
        <v>96</v>
      </c>
      <c r="I111" s="598" t="s">
        <v>323</v>
      </c>
      <c r="J111" s="598" t="s">
        <v>323</v>
      </c>
      <c r="K111" s="598" t="s">
        <v>323</v>
      </c>
      <c r="L111" s="633">
        <v>71</v>
      </c>
      <c r="M111" s="577"/>
      <c r="N111" s="370"/>
    </row>
    <row r="112" spans="1:14" s="371" customFormat="1" ht="18.75" customHeight="1">
      <c r="A112" s="372" t="s">
        <v>354</v>
      </c>
      <c r="B112" s="649">
        <v>69</v>
      </c>
      <c r="C112" s="470">
        <f t="shared" si="17"/>
        <v>123</v>
      </c>
      <c r="D112" s="470">
        <f t="shared" si="18"/>
        <v>66</v>
      </c>
      <c r="E112" s="470">
        <f t="shared" si="18"/>
        <v>57</v>
      </c>
      <c r="F112" s="470">
        <f t="shared" si="19"/>
        <v>123</v>
      </c>
      <c r="G112" s="470">
        <v>66</v>
      </c>
      <c r="H112" s="470">
        <v>57</v>
      </c>
      <c r="I112" s="598" t="s">
        <v>323</v>
      </c>
      <c r="J112" s="598" t="s">
        <v>323</v>
      </c>
      <c r="K112" s="598" t="s">
        <v>323</v>
      </c>
      <c r="L112" s="633">
        <v>51</v>
      </c>
      <c r="M112" s="651"/>
      <c r="N112" s="370"/>
    </row>
    <row r="113" spans="1:14" s="371" customFormat="1" ht="18.75" customHeight="1">
      <c r="A113" s="372" t="s">
        <v>355</v>
      </c>
      <c r="B113" s="649">
        <v>51</v>
      </c>
      <c r="C113" s="470">
        <f t="shared" si="17"/>
        <v>107</v>
      </c>
      <c r="D113" s="470">
        <f t="shared" si="18"/>
        <v>58</v>
      </c>
      <c r="E113" s="470">
        <f t="shared" si="18"/>
        <v>49</v>
      </c>
      <c r="F113" s="470">
        <f t="shared" si="19"/>
        <v>107</v>
      </c>
      <c r="G113" s="470">
        <v>58</v>
      </c>
      <c r="H113" s="470">
        <v>49</v>
      </c>
      <c r="I113" s="598" t="s">
        <v>323</v>
      </c>
      <c r="J113" s="598" t="s">
        <v>323</v>
      </c>
      <c r="K113" s="598" t="s">
        <v>323</v>
      </c>
      <c r="L113" s="633">
        <v>50</v>
      </c>
      <c r="M113" s="651"/>
      <c r="N113" s="370"/>
    </row>
    <row r="114" spans="1:14" s="371" customFormat="1" ht="18.75" customHeight="1">
      <c r="A114" s="372" t="s">
        <v>356</v>
      </c>
      <c r="B114" s="649">
        <v>45</v>
      </c>
      <c r="C114" s="470">
        <f t="shared" si="17"/>
        <v>92</v>
      </c>
      <c r="D114" s="470">
        <f t="shared" si="18"/>
        <v>47</v>
      </c>
      <c r="E114" s="470">
        <f t="shared" si="18"/>
        <v>45</v>
      </c>
      <c r="F114" s="470">
        <f t="shared" si="19"/>
        <v>92</v>
      </c>
      <c r="G114" s="470">
        <v>47</v>
      </c>
      <c r="H114" s="470">
        <v>45</v>
      </c>
      <c r="I114" s="598" t="s">
        <v>323</v>
      </c>
      <c r="J114" s="598" t="s">
        <v>323</v>
      </c>
      <c r="K114" s="598" t="s">
        <v>323</v>
      </c>
      <c r="L114" s="633">
        <v>41</v>
      </c>
      <c r="M114" s="577"/>
      <c r="N114" s="370"/>
    </row>
    <row r="115" spans="1:14" s="371" customFormat="1" ht="18.75" customHeight="1">
      <c r="A115" s="372" t="s">
        <v>199</v>
      </c>
      <c r="B115" s="649">
        <v>44</v>
      </c>
      <c r="C115" s="470">
        <f t="shared" si="17"/>
        <v>96</v>
      </c>
      <c r="D115" s="470">
        <f t="shared" si="18"/>
        <v>47</v>
      </c>
      <c r="E115" s="470">
        <f t="shared" si="18"/>
        <v>49</v>
      </c>
      <c r="F115" s="470">
        <f t="shared" si="19"/>
        <v>96</v>
      </c>
      <c r="G115" s="470">
        <v>47</v>
      </c>
      <c r="H115" s="470">
        <v>49</v>
      </c>
      <c r="I115" s="598" t="s">
        <v>323</v>
      </c>
      <c r="J115" s="598" t="s">
        <v>323</v>
      </c>
      <c r="K115" s="598" t="s">
        <v>323</v>
      </c>
      <c r="L115" s="633">
        <v>38</v>
      </c>
      <c r="M115" s="577"/>
      <c r="N115" s="370"/>
    </row>
    <row r="116" spans="1:14" s="371" customFormat="1" ht="18.75" customHeight="1">
      <c r="A116" s="372" t="s">
        <v>200</v>
      </c>
      <c r="B116" s="649">
        <v>118</v>
      </c>
      <c r="C116" s="470">
        <f t="shared" si="17"/>
        <v>214</v>
      </c>
      <c r="D116" s="470">
        <f t="shared" si="18"/>
        <v>116</v>
      </c>
      <c r="E116" s="470">
        <f t="shared" si="18"/>
        <v>98</v>
      </c>
      <c r="F116" s="470">
        <f t="shared" si="19"/>
        <v>214</v>
      </c>
      <c r="G116" s="470">
        <v>116</v>
      </c>
      <c r="H116" s="470">
        <v>98</v>
      </c>
      <c r="I116" s="598" t="s">
        <v>323</v>
      </c>
      <c r="J116" s="598" t="s">
        <v>323</v>
      </c>
      <c r="K116" s="598" t="s">
        <v>323</v>
      </c>
      <c r="L116" s="633">
        <v>65</v>
      </c>
      <c r="M116" s="577"/>
      <c r="N116" s="370"/>
    </row>
    <row r="117" spans="1:14" s="371" customFormat="1" ht="18.75" customHeight="1">
      <c r="A117" s="372" t="s">
        <v>357</v>
      </c>
      <c r="B117" s="649">
        <v>74</v>
      </c>
      <c r="C117" s="470">
        <f t="shared" si="17"/>
        <v>130</v>
      </c>
      <c r="D117" s="470">
        <f t="shared" si="18"/>
        <v>67</v>
      </c>
      <c r="E117" s="470">
        <f t="shared" si="18"/>
        <v>63</v>
      </c>
      <c r="F117" s="470">
        <f t="shared" si="19"/>
        <v>130</v>
      </c>
      <c r="G117" s="470">
        <v>67</v>
      </c>
      <c r="H117" s="470">
        <v>63</v>
      </c>
      <c r="I117" s="598" t="s">
        <v>323</v>
      </c>
      <c r="J117" s="598" t="s">
        <v>323</v>
      </c>
      <c r="K117" s="598" t="s">
        <v>323</v>
      </c>
      <c r="L117" s="633">
        <v>53</v>
      </c>
      <c r="M117" s="651"/>
      <c r="N117" s="370"/>
    </row>
    <row r="118" spans="1:14" s="371" customFormat="1" ht="18.75" customHeight="1">
      <c r="A118" s="372" t="s">
        <v>358</v>
      </c>
      <c r="B118" s="632">
        <v>95</v>
      </c>
      <c r="C118" s="470">
        <f t="shared" si="17"/>
        <v>178</v>
      </c>
      <c r="D118" s="470">
        <f t="shared" si="18"/>
        <v>97</v>
      </c>
      <c r="E118" s="470">
        <f t="shared" si="18"/>
        <v>81</v>
      </c>
      <c r="F118" s="470">
        <f t="shared" si="19"/>
        <v>178</v>
      </c>
      <c r="G118" s="470">
        <v>97</v>
      </c>
      <c r="H118" s="470">
        <v>81</v>
      </c>
      <c r="I118" s="598" t="s">
        <v>323</v>
      </c>
      <c r="J118" s="598" t="s">
        <v>323</v>
      </c>
      <c r="K118" s="598" t="s">
        <v>323</v>
      </c>
      <c r="L118" s="633">
        <v>73</v>
      </c>
      <c r="M118" s="651"/>
      <c r="N118" s="370"/>
    </row>
    <row r="119" spans="1:14" s="371" customFormat="1" ht="18.75" customHeight="1">
      <c r="A119" s="372" t="s">
        <v>359</v>
      </c>
      <c r="B119" s="649">
        <v>123</v>
      </c>
      <c r="C119" s="470">
        <f t="shared" si="17"/>
        <v>260</v>
      </c>
      <c r="D119" s="470">
        <f t="shared" si="18"/>
        <v>135</v>
      </c>
      <c r="E119" s="470">
        <f t="shared" si="18"/>
        <v>125</v>
      </c>
      <c r="F119" s="470">
        <f t="shared" si="19"/>
        <v>260</v>
      </c>
      <c r="G119" s="470">
        <v>135</v>
      </c>
      <c r="H119" s="470">
        <v>125</v>
      </c>
      <c r="I119" s="598" t="s">
        <v>323</v>
      </c>
      <c r="J119" s="598" t="s">
        <v>323</v>
      </c>
      <c r="K119" s="598" t="s">
        <v>323</v>
      </c>
      <c r="L119" s="633">
        <v>92</v>
      </c>
      <c r="M119" s="577"/>
      <c r="N119" s="370"/>
    </row>
    <row r="120" spans="1:14" s="371" customFormat="1" ht="18.75" customHeight="1">
      <c r="A120" s="372" t="s">
        <v>201</v>
      </c>
      <c r="B120" s="649">
        <v>189</v>
      </c>
      <c r="C120" s="470">
        <f t="shared" si="17"/>
        <v>383</v>
      </c>
      <c r="D120" s="470">
        <f t="shared" si="18"/>
        <v>211</v>
      </c>
      <c r="E120" s="470">
        <f t="shared" si="18"/>
        <v>172</v>
      </c>
      <c r="F120" s="470">
        <f t="shared" si="19"/>
        <v>383</v>
      </c>
      <c r="G120" s="470">
        <v>211</v>
      </c>
      <c r="H120" s="470">
        <v>172</v>
      </c>
      <c r="I120" s="598" t="s">
        <v>323</v>
      </c>
      <c r="J120" s="598" t="s">
        <v>323</v>
      </c>
      <c r="K120" s="598" t="s">
        <v>323</v>
      </c>
      <c r="L120" s="633">
        <v>143</v>
      </c>
      <c r="M120" s="577"/>
      <c r="N120" s="370"/>
    </row>
    <row r="121" spans="1:14" s="371" customFormat="1" ht="18.75" customHeight="1">
      <c r="A121" s="372" t="s">
        <v>202</v>
      </c>
      <c r="B121" s="649">
        <v>192</v>
      </c>
      <c r="C121" s="470">
        <f t="shared" si="17"/>
        <v>377</v>
      </c>
      <c r="D121" s="470">
        <f t="shared" si="18"/>
        <v>204</v>
      </c>
      <c r="E121" s="470">
        <f t="shared" si="18"/>
        <v>173</v>
      </c>
      <c r="F121" s="470">
        <f t="shared" si="19"/>
        <v>377</v>
      </c>
      <c r="G121" s="470">
        <v>204</v>
      </c>
      <c r="H121" s="470">
        <v>173</v>
      </c>
      <c r="I121" s="598" t="s">
        <v>323</v>
      </c>
      <c r="J121" s="598" t="s">
        <v>323</v>
      </c>
      <c r="K121" s="598" t="s">
        <v>323</v>
      </c>
      <c r="L121" s="633">
        <v>150</v>
      </c>
      <c r="M121" s="577"/>
      <c r="N121" s="370"/>
    </row>
    <row r="122" spans="1:14" s="371" customFormat="1" ht="18.75" customHeight="1">
      <c r="A122" s="401" t="s">
        <v>544</v>
      </c>
      <c r="B122" s="649">
        <v>241</v>
      </c>
      <c r="C122" s="470">
        <f t="shared" si="17"/>
        <v>401</v>
      </c>
      <c r="D122" s="470">
        <f t="shared" si="18"/>
        <v>203</v>
      </c>
      <c r="E122" s="470">
        <f t="shared" si="18"/>
        <v>198</v>
      </c>
      <c r="F122" s="470">
        <f t="shared" si="19"/>
        <v>401</v>
      </c>
      <c r="G122" s="470">
        <v>203</v>
      </c>
      <c r="H122" s="470">
        <v>198</v>
      </c>
      <c r="I122" s="598" t="s">
        <v>323</v>
      </c>
      <c r="J122" s="598" t="s">
        <v>323</v>
      </c>
      <c r="K122" s="598" t="s">
        <v>323</v>
      </c>
      <c r="L122" s="633">
        <v>117</v>
      </c>
      <c r="M122" s="577"/>
      <c r="N122" s="370"/>
    </row>
    <row r="123" spans="1:14" s="371" customFormat="1" ht="18.75" customHeight="1">
      <c r="A123" s="401" t="s">
        <v>545</v>
      </c>
      <c r="B123" s="649">
        <v>111</v>
      </c>
      <c r="C123" s="470">
        <f t="shared" si="17"/>
        <v>220</v>
      </c>
      <c r="D123" s="470">
        <f t="shared" si="18"/>
        <v>124</v>
      </c>
      <c r="E123" s="470">
        <f t="shared" si="18"/>
        <v>96</v>
      </c>
      <c r="F123" s="470">
        <f t="shared" si="19"/>
        <v>220</v>
      </c>
      <c r="G123" s="470">
        <v>124</v>
      </c>
      <c r="H123" s="470">
        <v>96</v>
      </c>
      <c r="I123" s="598" t="s">
        <v>323</v>
      </c>
      <c r="J123" s="598" t="s">
        <v>323</v>
      </c>
      <c r="K123" s="598" t="s">
        <v>323</v>
      </c>
      <c r="L123" s="633">
        <v>73</v>
      </c>
      <c r="M123" s="577"/>
      <c r="N123" s="370"/>
    </row>
    <row r="124" spans="1:14" s="371" customFormat="1" ht="18.75" customHeight="1">
      <c r="A124" s="401" t="s">
        <v>546</v>
      </c>
      <c r="B124" s="649">
        <v>128</v>
      </c>
      <c r="C124" s="470">
        <f t="shared" si="17"/>
        <v>268</v>
      </c>
      <c r="D124" s="470">
        <f t="shared" si="18"/>
        <v>137</v>
      </c>
      <c r="E124" s="470">
        <f t="shared" si="18"/>
        <v>131</v>
      </c>
      <c r="F124" s="470">
        <f t="shared" si="19"/>
        <v>268</v>
      </c>
      <c r="G124" s="470">
        <v>137</v>
      </c>
      <c r="H124" s="470">
        <v>131</v>
      </c>
      <c r="I124" s="598" t="s">
        <v>323</v>
      </c>
      <c r="J124" s="598" t="s">
        <v>323</v>
      </c>
      <c r="K124" s="598" t="s">
        <v>323</v>
      </c>
      <c r="L124" s="633">
        <v>71</v>
      </c>
      <c r="M124" s="577"/>
      <c r="N124" s="370"/>
    </row>
    <row r="125" spans="1:14" s="371" customFormat="1" ht="18.75" customHeight="1" thickBot="1">
      <c r="A125" s="400" t="s">
        <v>547</v>
      </c>
      <c r="B125" s="652">
        <v>93</v>
      </c>
      <c r="C125" s="471">
        <f t="shared" si="17"/>
        <v>185</v>
      </c>
      <c r="D125" s="471">
        <f t="shared" si="18"/>
        <v>94</v>
      </c>
      <c r="E125" s="471">
        <f t="shared" si="18"/>
        <v>91</v>
      </c>
      <c r="F125" s="471">
        <f t="shared" si="19"/>
        <v>185</v>
      </c>
      <c r="G125" s="471">
        <v>94</v>
      </c>
      <c r="H125" s="471">
        <v>91</v>
      </c>
      <c r="I125" s="605" t="s">
        <v>323</v>
      </c>
      <c r="J125" s="605" t="s">
        <v>323</v>
      </c>
      <c r="K125" s="605" t="s">
        <v>323</v>
      </c>
      <c r="L125" s="638">
        <v>57</v>
      </c>
      <c r="M125" s="653"/>
      <c r="N125" s="370"/>
    </row>
    <row r="126" spans="1:13" s="613" customFormat="1" ht="13.5" customHeight="1">
      <c r="A126" s="1021" t="s">
        <v>967</v>
      </c>
      <c r="B126" s="609"/>
      <c r="C126" s="610"/>
      <c r="D126" s="610"/>
      <c r="E126" s="610"/>
      <c r="F126" s="610"/>
      <c r="G126" s="1055" t="s">
        <v>968</v>
      </c>
      <c r="H126" s="1055"/>
      <c r="I126" s="1055"/>
      <c r="J126" s="1055"/>
      <c r="K126" s="610"/>
      <c r="L126" s="611"/>
      <c r="M126" s="612"/>
    </row>
    <row r="127" spans="1:13" s="613" customFormat="1" ht="13.5" customHeight="1">
      <c r="A127" s="608" t="s">
        <v>1002</v>
      </c>
      <c r="B127" s="609"/>
      <c r="C127" s="610"/>
      <c r="D127" s="610"/>
      <c r="E127" s="610"/>
      <c r="F127" s="610"/>
      <c r="G127" s="1022" t="s">
        <v>1003</v>
      </c>
      <c r="H127" s="1022"/>
      <c r="I127" s="1022"/>
      <c r="J127" s="1022"/>
      <c r="K127" s="610"/>
      <c r="L127" s="611"/>
      <c r="M127" s="612"/>
    </row>
    <row r="128" spans="1:13" s="613" customFormat="1" ht="13.5" customHeight="1">
      <c r="A128" s="608" t="s">
        <v>1001</v>
      </c>
      <c r="B128" s="609"/>
      <c r="C128" s="610"/>
      <c r="D128" s="610"/>
      <c r="E128" s="610"/>
      <c r="F128" s="610"/>
      <c r="G128" s="1022"/>
      <c r="H128" s="1022"/>
      <c r="I128" s="1022"/>
      <c r="J128" s="1022"/>
      <c r="K128" s="610"/>
      <c r="L128" s="611"/>
      <c r="M128" s="612"/>
    </row>
    <row r="129" spans="1:13" s="613" customFormat="1" ht="13.5" customHeight="1">
      <c r="A129" s="615" t="s">
        <v>740</v>
      </c>
      <c r="B129" s="616"/>
      <c r="C129" s="616"/>
      <c r="D129" s="616"/>
      <c r="E129" s="616"/>
      <c r="F129" s="616"/>
      <c r="G129" s="1056" t="s">
        <v>741</v>
      </c>
      <c r="H129" s="1056"/>
      <c r="I129" s="1056"/>
      <c r="J129" s="1056"/>
      <c r="K129" s="1056"/>
      <c r="L129" s="1056"/>
      <c r="M129" s="615"/>
    </row>
    <row r="130" spans="1:13" s="327" customFormat="1" ht="12.75" customHeight="1">
      <c r="A130" s="333" t="s">
        <v>360</v>
      </c>
      <c r="B130" s="185"/>
      <c r="C130" s="186"/>
      <c r="D130" s="185"/>
      <c r="E130" s="185"/>
      <c r="F130" s="185"/>
      <c r="G130" s="185"/>
      <c r="H130" s="185"/>
      <c r="I130" s="185"/>
      <c r="J130" s="187"/>
      <c r="K130" s="187"/>
      <c r="M130" s="328" t="s">
        <v>342</v>
      </c>
    </row>
    <row r="131" spans="1:13" s="321" customFormat="1" ht="12.75" customHeight="1">
      <c r="A131" s="319"/>
      <c r="B131" s="187"/>
      <c r="C131" s="188"/>
      <c r="D131" s="187"/>
      <c r="E131" s="187"/>
      <c r="F131" s="187"/>
      <c r="G131" s="187"/>
      <c r="H131" s="187"/>
      <c r="I131" s="187"/>
      <c r="J131" s="187"/>
      <c r="K131" s="187"/>
      <c r="L131" s="327"/>
      <c r="M131" s="320"/>
    </row>
    <row r="132" spans="1:13" s="364" customFormat="1" ht="25.5" customHeight="1">
      <c r="A132" s="341" t="s">
        <v>872</v>
      </c>
      <c r="B132" s="685"/>
      <c r="C132" s="685"/>
      <c r="D132" s="685"/>
      <c r="E132" s="685"/>
      <c r="F132" s="685"/>
      <c r="G132" s="686" t="s">
        <v>873</v>
      </c>
      <c r="H132" s="685"/>
      <c r="I132" s="685"/>
      <c r="J132" s="685"/>
      <c r="K132" s="685"/>
      <c r="L132" s="687"/>
      <c r="M132" s="341"/>
    </row>
    <row r="133" spans="1:13" s="345" customFormat="1" ht="3.75" customHeight="1">
      <c r="A133" s="342"/>
      <c r="B133" s="190"/>
      <c r="C133" s="190"/>
      <c r="D133" s="190"/>
      <c r="E133" s="190"/>
      <c r="F133" s="190"/>
      <c r="G133" s="202"/>
      <c r="H133" s="190"/>
      <c r="I133" s="190"/>
      <c r="J133" s="190"/>
      <c r="K133" s="190"/>
      <c r="L133" s="327"/>
      <c r="M133" s="342"/>
    </row>
    <row r="134" spans="1:13" ht="15" customHeight="1">
      <c r="A134" s="338" t="s">
        <v>318</v>
      </c>
      <c r="C134" s="348"/>
      <c r="D134" s="184"/>
      <c r="E134" s="184"/>
      <c r="F134" s="184"/>
      <c r="G134" s="191"/>
      <c r="H134" s="191"/>
      <c r="I134" s="191"/>
      <c r="J134" s="191"/>
      <c r="K134" s="191"/>
      <c r="M134" s="348"/>
    </row>
    <row r="135" spans="1:13" s="357" customFormat="1" ht="15" customHeight="1" thickBot="1">
      <c r="A135" s="347" t="s">
        <v>186</v>
      </c>
      <c r="B135" s="183"/>
      <c r="C135" s="183"/>
      <c r="D135" s="183"/>
      <c r="E135" s="183"/>
      <c r="F135" s="183"/>
      <c r="G135" s="183"/>
      <c r="H135" s="183"/>
      <c r="I135" s="183"/>
      <c r="J135" s="183"/>
      <c r="K135" s="183"/>
      <c r="L135" s="327"/>
      <c r="M135" s="351" t="s">
        <v>7</v>
      </c>
    </row>
    <row r="136" spans="1:13" ht="17.25" customHeight="1">
      <c r="A136" s="579"/>
      <c r="B136" s="580" t="s">
        <v>721</v>
      </c>
      <c r="C136" s="547" t="s">
        <v>685</v>
      </c>
      <c r="D136" s="548"/>
      <c r="E136" s="548"/>
      <c r="F136" s="548"/>
      <c r="G136" s="549" t="s">
        <v>686</v>
      </c>
      <c r="H136" s="548"/>
      <c r="I136" s="548"/>
      <c r="J136" s="548"/>
      <c r="K136" s="550"/>
      <c r="L136" s="1052" t="s">
        <v>999</v>
      </c>
      <c r="M136" s="581"/>
    </row>
    <row r="137" spans="1:13" ht="17.25" customHeight="1">
      <c r="A137" s="582" t="s">
        <v>708</v>
      </c>
      <c r="B137" s="583"/>
      <c r="C137" s="553" t="s">
        <v>1000</v>
      </c>
      <c r="D137" s="554"/>
      <c r="E137" s="555"/>
      <c r="F137" s="556" t="s">
        <v>556</v>
      </c>
      <c r="G137" s="557"/>
      <c r="H137" s="558"/>
      <c r="I137" s="553" t="s">
        <v>557</v>
      </c>
      <c r="J137" s="559"/>
      <c r="K137" s="558"/>
      <c r="L137" s="1053"/>
      <c r="M137" s="584" t="s">
        <v>319</v>
      </c>
    </row>
    <row r="138" spans="1:13" ht="17.25" customHeight="1">
      <c r="A138" s="585" t="s">
        <v>709</v>
      </c>
      <c r="B138" s="583"/>
      <c r="C138" s="561"/>
      <c r="D138" s="562" t="s">
        <v>688</v>
      </c>
      <c r="E138" s="562" t="s">
        <v>689</v>
      </c>
      <c r="F138" s="563"/>
      <c r="G138" s="562" t="s">
        <v>688</v>
      </c>
      <c r="H138" s="564" t="s">
        <v>689</v>
      </c>
      <c r="I138" s="565"/>
      <c r="J138" s="566" t="s">
        <v>688</v>
      </c>
      <c r="K138" s="552" t="s">
        <v>689</v>
      </c>
      <c r="L138" s="1053"/>
      <c r="M138" s="586" t="s">
        <v>320</v>
      </c>
    </row>
    <row r="139" spans="1:13" ht="17.25" customHeight="1">
      <c r="A139" s="582"/>
      <c r="B139" s="587" t="s">
        <v>38</v>
      </c>
      <c r="C139" s="568" t="s">
        <v>559</v>
      </c>
      <c r="D139" s="567" t="s">
        <v>67</v>
      </c>
      <c r="E139" s="567" t="s">
        <v>68</v>
      </c>
      <c r="F139" s="569" t="s">
        <v>64</v>
      </c>
      <c r="G139" s="567" t="s">
        <v>67</v>
      </c>
      <c r="H139" s="568" t="s">
        <v>68</v>
      </c>
      <c r="I139" s="568" t="s">
        <v>36</v>
      </c>
      <c r="J139" s="570" t="s">
        <v>67</v>
      </c>
      <c r="K139" s="567" t="s">
        <v>68</v>
      </c>
      <c r="L139" s="1054"/>
      <c r="M139" s="588"/>
    </row>
    <row r="140" spans="1:13" s="353" customFormat="1" ht="18.75" customHeight="1">
      <c r="A140" s="402" t="s">
        <v>548</v>
      </c>
      <c r="B140" s="654">
        <v>106</v>
      </c>
      <c r="C140" s="473">
        <f>SUM(D140:E140)</f>
        <v>208</v>
      </c>
      <c r="D140" s="473">
        <f>SUM(G140,J140)</f>
        <v>113</v>
      </c>
      <c r="E140" s="473">
        <f>SUM(H140,K140)</f>
        <v>95</v>
      </c>
      <c r="F140" s="473">
        <f>SUM(G140:H140)</f>
        <v>208</v>
      </c>
      <c r="G140" s="473">
        <v>113</v>
      </c>
      <c r="H140" s="473">
        <v>95</v>
      </c>
      <c r="I140" s="598" t="s">
        <v>323</v>
      </c>
      <c r="J140" s="598" t="s">
        <v>323</v>
      </c>
      <c r="K140" s="598" t="s">
        <v>323</v>
      </c>
      <c r="L140" s="645">
        <v>52</v>
      </c>
      <c r="M140" s="203"/>
    </row>
    <row r="141" spans="1:13" s="353" customFormat="1" ht="18.75" customHeight="1">
      <c r="A141" s="352" t="s">
        <v>361</v>
      </c>
      <c r="B141" s="649">
        <v>191</v>
      </c>
      <c r="C141" s="470">
        <f>SUM(D141:E141)</f>
        <v>389</v>
      </c>
      <c r="D141" s="470">
        <f>SUM(G141,J141)</f>
        <v>220</v>
      </c>
      <c r="E141" s="470">
        <f>SUM(H141,K141)</f>
        <v>169</v>
      </c>
      <c r="F141" s="470">
        <f>SUM(G141:H141)</f>
        <v>389</v>
      </c>
      <c r="G141" s="470">
        <v>220</v>
      </c>
      <c r="H141" s="470">
        <v>169</v>
      </c>
      <c r="I141" s="598" t="s">
        <v>323</v>
      </c>
      <c r="J141" s="598" t="s">
        <v>323</v>
      </c>
      <c r="K141" s="598" t="s">
        <v>323</v>
      </c>
      <c r="L141" s="633">
        <v>98</v>
      </c>
      <c r="M141" s="204"/>
    </row>
    <row r="142" spans="1:13" s="385" customFormat="1" ht="18.75" customHeight="1">
      <c r="A142" s="418" t="s">
        <v>589</v>
      </c>
      <c r="B142" s="593">
        <f>SUM(B143:B168,B183:B184)</f>
        <v>1882</v>
      </c>
      <c r="C142" s="594">
        <f>SUM(C143:C168,C183:C184,I142)</f>
        <v>4028</v>
      </c>
      <c r="D142" s="594">
        <f>SUM(D143:D168,D183:D184,J142)</f>
        <v>2235</v>
      </c>
      <c r="E142" s="594">
        <f>SUM(E143:E168,E183:E184,K142)</f>
        <v>1793</v>
      </c>
      <c r="F142" s="594">
        <f>SUM(F143:F168,F183:F184)</f>
        <v>3654</v>
      </c>
      <c r="G142" s="594">
        <f>SUM(G143:G168,G183:G184)</f>
        <v>1890</v>
      </c>
      <c r="H142" s="594">
        <f>SUM(H143:H168,H183:H184)</f>
        <v>1764</v>
      </c>
      <c r="I142" s="655">
        <v>374</v>
      </c>
      <c r="J142" s="655">
        <v>345</v>
      </c>
      <c r="K142" s="655">
        <v>29</v>
      </c>
      <c r="L142" s="656">
        <f>SUM(L143:L168,L183:L184)</f>
        <v>1392</v>
      </c>
      <c r="M142" s="408" t="s">
        <v>362</v>
      </c>
    </row>
    <row r="143" spans="1:13" ht="18" customHeight="1">
      <c r="A143" s="352" t="s">
        <v>363</v>
      </c>
      <c r="B143" s="657">
        <v>150</v>
      </c>
      <c r="C143" s="470">
        <f>SUM(D143:E143)</f>
        <v>305</v>
      </c>
      <c r="D143" s="470">
        <f aca="true" t="shared" si="20" ref="D143:E168">SUM(G143,J143)</f>
        <v>160</v>
      </c>
      <c r="E143" s="470">
        <f t="shared" si="20"/>
        <v>145</v>
      </c>
      <c r="F143" s="470">
        <f aca="true" t="shared" si="21" ref="F143:F168">SUM(G143:H143)</f>
        <v>305</v>
      </c>
      <c r="G143" s="470">
        <v>160</v>
      </c>
      <c r="H143" s="470">
        <v>145</v>
      </c>
      <c r="I143" s="598" t="s">
        <v>323</v>
      </c>
      <c r="J143" s="598" t="s">
        <v>323</v>
      </c>
      <c r="K143" s="598" t="s">
        <v>595</v>
      </c>
      <c r="L143" s="470">
        <v>76</v>
      </c>
      <c r="M143" s="205"/>
    </row>
    <row r="144" spans="1:13" ht="18" customHeight="1">
      <c r="A144" s="352" t="s">
        <v>203</v>
      </c>
      <c r="B144" s="657">
        <v>67</v>
      </c>
      <c r="C144" s="470">
        <f aca="true" t="shared" si="22" ref="C144:C168">SUM(D144:E144)</f>
        <v>150</v>
      </c>
      <c r="D144" s="470">
        <f t="shared" si="20"/>
        <v>79</v>
      </c>
      <c r="E144" s="470">
        <f t="shared" si="20"/>
        <v>71</v>
      </c>
      <c r="F144" s="470">
        <f t="shared" si="21"/>
        <v>150</v>
      </c>
      <c r="G144" s="470">
        <v>79</v>
      </c>
      <c r="H144" s="470">
        <v>71</v>
      </c>
      <c r="I144" s="598" t="s">
        <v>323</v>
      </c>
      <c r="J144" s="598" t="s">
        <v>596</v>
      </c>
      <c r="K144" s="598" t="s">
        <v>594</v>
      </c>
      <c r="L144" s="470">
        <v>56</v>
      </c>
      <c r="M144" s="205"/>
    </row>
    <row r="145" spans="1:13" ht="18" customHeight="1">
      <c r="A145" s="352" t="s">
        <v>204</v>
      </c>
      <c r="B145" s="657">
        <v>88</v>
      </c>
      <c r="C145" s="470">
        <f t="shared" si="22"/>
        <v>184</v>
      </c>
      <c r="D145" s="470">
        <f t="shared" si="20"/>
        <v>104</v>
      </c>
      <c r="E145" s="470">
        <f t="shared" si="20"/>
        <v>80</v>
      </c>
      <c r="F145" s="470">
        <f t="shared" si="21"/>
        <v>184</v>
      </c>
      <c r="G145" s="470">
        <v>104</v>
      </c>
      <c r="H145" s="470">
        <v>80</v>
      </c>
      <c r="I145" s="598" t="s">
        <v>323</v>
      </c>
      <c r="J145" s="598" t="s">
        <v>323</v>
      </c>
      <c r="K145" s="598" t="s">
        <v>596</v>
      </c>
      <c r="L145" s="470">
        <v>69</v>
      </c>
      <c r="M145" s="205"/>
    </row>
    <row r="146" spans="1:13" ht="18" customHeight="1">
      <c r="A146" s="352" t="s">
        <v>205</v>
      </c>
      <c r="B146" s="657">
        <v>66</v>
      </c>
      <c r="C146" s="470">
        <f t="shared" si="22"/>
        <v>127</v>
      </c>
      <c r="D146" s="470">
        <f t="shared" si="20"/>
        <v>62</v>
      </c>
      <c r="E146" s="470">
        <f t="shared" si="20"/>
        <v>65</v>
      </c>
      <c r="F146" s="470">
        <f t="shared" si="21"/>
        <v>127</v>
      </c>
      <c r="G146" s="470">
        <v>62</v>
      </c>
      <c r="H146" s="470">
        <v>65</v>
      </c>
      <c r="I146" s="598" t="s">
        <v>323</v>
      </c>
      <c r="J146" s="598" t="s">
        <v>597</v>
      </c>
      <c r="K146" s="598" t="s">
        <v>323</v>
      </c>
      <c r="L146" s="470">
        <v>43</v>
      </c>
      <c r="M146" s="205"/>
    </row>
    <row r="147" spans="1:13" ht="18" customHeight="1">
      <c r="A147" s="352" t="s">
        <v>364</v>
      </c>
      <c r="B147" s="657">
        <v>85</v>
      </c>
      <c r="C147" s="470">
        <f t="shared" si="22"/>
        <v>159</v>
      </c>
      <c r="D147" s="470">
        <f t="shared" si="20"/>
        <v>76</v>
      </c>
      <c r="E147" s="470">
        <f t="shared" si="20"/>
        <v>83</v>
      </c>
      <c r="F147" s="470">
        <f t="shared" si="21"/>
        <v>159</v>
      </c>
      <c r="G147" s="470">
        <v>76</v>
      </c>
      <c r="H147" s="470">
        <v>83</v>
      </c>
      <c r="I147" s="598" t="s">
        <v>323</v>
      </c>
      <c r="J147" s="598" t="s">
        <v>596</v>
      </c>
      <c r="K147" s="598" t="s">
        <v>598</v>
      </c>
      <c r="L147" s="470">
        <v>61</v>
      </c>
      <c r="M147" s="205"/>
    </row>
    <row r="148" spans="1:13" ht="18" customHeight="1">
      <c r="A148" s="352" t="s">
        <v>206</v>
      </c>
      <c r="B148" s="657">
        <v>112</v>
      </c>
      <c r="C148" s="470">
        <f t="shared" si="22"/>
        <v>192</v>
      </c>
      <c r="D148" s="470">
        <f t="shared" si="20"/>
        <v>98</v>
      </c>
      <c r="E148" s="470">
        <f t="shared" si="20"/>
        <v>94</v>
      </c>
      <c r="F148" s="470">
        <f t="shared" si="21"/>
        <v>192</v>
      </c>
      <c r="G148" s="470">
        <v>98</v>
      </c>
      <c r="H148" s="470">
        <v>94</v>
      </c>
      <c r="I148" s="598" t="s">
        <v>323</v>
      </c>
      <c r="J148" s="598" t="s">
        <v>323</v>
      </c>
      <c r="K148" s="598" t="s">
        <v>595</v>
      </c>
      <c r="L148" s="470">
        <v>52</v>
      </c>
      <c r="M148" s="206"/>
    </row>
    <row r="149" spans="1:13" ht="18" customHeight="1">
      <c r="A149" s="352" t="s">
        <v>207</v>
      </c>
      <c r="B149" s="657">
        <v>102</v>
      </c>
      <c r="C149" s="470">
        <f t="shared" si="22"/>
        <v>185</v>
      </c>
      <c r="D149" s="470">
        <f t="shared" si="20"/>
        <v>98</v>
      </c>
      <c r="E149" s="470">
        <f t="shared" si="20"/>
        <v>87</v>
      </c>
      <c r="F149" s="470">
        <f t="shared" si="21"/>
        <v>185</v>
      </c>
      <c r="G149" s="470">
        <v>98</v>
      </c>
      <c r="H149" s="470">
        <v>87</v>
      </c>
      <c r="I149" s="598" t="s">
        <v>323</v>
      </c>
      <c r="J149" s="598" t="s">
        <v>323</v>
      </c>
      <c r="K149" s="598" t="s">
        <v>323</v>
      </c>
      <c r="L149" s="470">
        <v>77</v>
      </c>
      <c r="M149" s="205"/>
    </row>
    <row r="150" spans="1:13" ht="18" customHeight="1">
      <c r="A150" s="352" t="s">
        <v>208</v>
      </c>
      <c r="B150" s="657">
        <v>30</v>
      </c>
      <c r="C150" s="470">
        <f t="shared" si="22"/>
        <v>57</v>
      </c>
      <c r="D150" s="470">
        <f t="shared" si="20"/>
        <v>30</v>
      </c>
      <c r="E150" s="470">
        <f t="shared" si="20"/>
        <v>27</v>
      </c>
      <c r="F150" s="470">
        <f t="shared" si="21"/>
        <v>57</v>
      </c>
      <c r="G150" s="470">
        <v>30</v>
      </c>
      <c r="H150" s="470">
        <v>27</v>
      </c>
      <c r="I150" s="598" t="s">
        <v>323</v>
      </c>
      <c r="J150" s="598" t="s">
        <v>594</v>
      </c>
      <c r="K150" s="598" t="s">
        <v>323</v>
      </c>
      <c r="L150" s="470">
        <v>26</v>
      </c>
      <c r="M150" s="205"/>
    </row>
    <row r="151" spans="1:13" ht="18" customHeight="1">
      <c r="A151" s="352" t="s">
        <v>365</v>
      </c>
      <c r="B151" s="657">
        <v>64</v>
      </c>
      <c r="C151" s="470">
        <f t="shared" si="22"/>
        <v>124</v>
      </c>
      <c r="D151" s="470">
        <f t="shared" si="20"/>
        <v>74</v>
      </c>
      <c r="E151" s="470">
        <f t="shared" si="20"/>
        <v>50</v>
      </c>
      <c r="F151" s="470">
        <f t="shared" si="21"/>
        <v>124</v>
      </c>
      <c r="G151" s="470">
        <v>74</v>
      </c>
      <c r="H151" s="470">
        <v>50</v>
      </c>
      <c r="I151" s="598" t="s">
        <v>323</v>
      </c>
      <c r="J151" s="598" t="s">
        <v>597</v>
      </c>
      <c r="K151" s="598" t="s">
        <v>598</v>
      </c>
      <c r="L151" s="470">
        <v>49</v>
      </c>
      <c r="M151" s="205"/>
    </row>
    <row r="152" spans="1:13" ht="18" customHeight="1">
      <c r="A152" s="352" t="s">
        <v>209</v>
      </c>
      <c r="B152" s="657">
        <v>71</v>
      </c>
      <c r="C152" s="470">
        <f t="shared" si="22"/>
        <v>143</v>
      </c>
      <c r="D152" s="470">
        <f t="shared" si="20"/>
        <v>78</v>
      </c>
      <c r="E152" s="470">
        <f t="shared" si="20"/>
        <v>65</v>
      </c>
      <c r="F152" s="470">
        <f t="shared" si="21"/>
        <v>143</v>
      </c>
      <c r="G152" s="470">
        <v>78</v>
      </c>
      <c r="H152" s="470">
        <v>65</v>
      </c>
      <c r="I152" s="598" t="s">
        <v>323</v>
      </c>
      <c r="J152" s="598" t="s">
        <v>597</v>
      </c>
      <c r="K152" s="598" t="s">
        <v>594</v>
      </c>
      <c r="L152" s="470">
        <v>59</v>
      </c>
      <c r="M152" s="205"/>
    </row>
    <row r="153" spans="1:13" ht="18" customHeight="1">
      <c r="A153" s="352" t="s">
        <v>210</v>
      </c>
      <c r="B153" s="657">
        <v>55</v>
      </c>
      <c r="C153" s="470">
        <f t="shared" si="22"/>
        <v>104</v>
      </c>
      <c r="D153" s="470">
        <f t="shared" si="20"/>
        <v>57</v>
      </c>
      <c r="E153" s="470">
        <f t="shared" si="20"/>
        <v>47</v>
      </c>
      <c r="F153" s="470">
        <f t="shared" si="21"/>
        <v>104</v>
      </c>
      <c r="G153" s="470">
        <v>57</v>
      </c>
      <c r="H153" s="470">
        <v>47</v>
      </c>
      <c r="I153" s="598" t="s">
        <v>323</v>
      </c>
      <c r="J153" s="598" t="s">
        <v>599</v>
      </c>
      <c r="K153" s="598" t="s">
        <v>597</v>
      </c>
      <c r="L153" s="470">
        <v>44</v>
      </c>
      <c r="M153" s="205"/>
    </row>
    <row r="154" spans="1:13" ht="18" customHeight="1">
      <c r="A154" s="352" t="s">
        <v>366</v>
      </c>
      <c r="B154" s="657">
        <v>54</v>
      </c>
      <c r="C154" s="470">
        <f t="shared" si="22"/>
        <v>102</v>
      </c>
      <c r="D154" s="470">
        <f t="shared" si="20"/>
        <v>55</v>
      </c>
      <c r="E154" s="470">
        <f t="shared" si="20"/>
        <v>47</v>
      </c>
      <c r="F154" s="470">
        <f t="shared" si="21"/>
        <v>102</v>
      </c>
      <c r="G154" s="470">
        <v>55</v>
      </c>
      <c r="H154" s="470">
        <v>47</v>
      </c>
      <c r="I154" s="598" t="s">
        <v>323</v>
      </c>
      <c r="J154" s="598" t="s">
        <v>596</v>
      </c>
      <c r="K154" s="598" t="s">
        <v>323</v>
      </c>
      <c r="L154" s="470">
        <v>42</v>
      </c>
      <c r="M154" s="205"/>
    </row>
    <row r="155" spans="1:13" ht="18" customHeight="1">
      <c r="A155" s="352" t="s">
        <v>211</v>
      </c>
      <c r="B155" s="657">
        <v>58</v>
      </c>
      <c r="C155" s="470">
        <f t="shared" si="22"/>
        <v>97</v>
      </c>
      <c r="D155" s="470">
        <f t="shared" si="20"/>
        <v>46</v>
      </c>
      <c r="E155" s="470">
        <f t="shared" si="20"/>
        <v>51</v>
      </c>
      <c r="F155" s="470">
        <f t="shared" si="21"/>
        <v>97</v>
      </c>
      <c r="G155" s="470">
        <v>46</v>
      </c>
      <c r="H155" s="470">
        <v>51</v>
      </c>
      <c r="I155" s="598" t="s">
        <v>323</v>
      </c>
      <c r="J155" s="598" t="s">
        <v>598</v>
      </c>
      <c r="K155" s="598" t="s">
        <v>323</v>
      </c>
      <c r="L155" s="470">
        <v>54</v>
      </c>
      <c r="M155" s="205"/>
    </row>
    <row r="156" spans="1:13" ht="18" customHeight="1">
      <c r="A156" s="352" t="s">
        <v>212</v>
      </c>
      <c r="B156" s="657">
        <v>94</v>
      </c>
      <c r="C156" s="470">
        <f t="shared" si="22"/>
        <v>154</v>
      </c>
      <c r="D156" s="470">
        <f t="shared" si="20"/>
        <v>73</v>
      </c>
      <c r="E156" s="470">
        <f t="shared" si="20"/>
        <v>81</v>
      </c>
      <c r="F156" s="470">
        <f t="shared" si="21"/>
        <v>154</v>
      </c>
      <c r="G156" s="470">
        <v>73</v>
      </c>
      <c r="H156" s="470">
        <v>81</v>
      </c>
      <c r="I156" s="598" t="s">
        <v>323</v>
      </c>
      <c r="J156" s="598" t="s">
        <v>323</v>
      </c>
      <c r="K156" s="598" t="s">
        <v>595</v>
      </c>
      <c r="L156" s="470">
        <v>64</v>
      </c>
      <c r="M156" s="205"/>
    </row>
    <row r="157" spans="1:13" ht="18" customHeight="1">
      <c r="A157" s="352" t="s">
        <v>213</v>
      </c>
      <c r="B157" s="657">
        <v>47</v>
      </c>
      <c r="C157" s="470">
        <f t="shared" si="22"/>
        <v>107</v>
      </c>
      <c r="D157" s="470">
        <f t="shared" si="20"/>
        <v>59</v>
      </c>
      <c r="E157" s="470">
        <f t="shared" si="20"/>
        <v>48</v>
      </c>
      <c r="F157" s="470">
        <f t="shared" si="21"/>
        <v>107</v>
      </c>
      <c r="G157" s="470">
        <v>59</v>
      </c>
      <c r="H157" s="470">
        <v>48</v>
      </c>
      <c r="I157" s="598" t="s">
        <v>323</v>
      </c>
      <c r="J157" s="598" t="s">
        <v>598</v>
      </c>
      <c r="K157" s="598" t="s">
        <v>596</v>
      </c>
      <c r="L157" s="470">
        <v>35</v>
      </c>
      <c r="M157" s="205"/>
    </row>
    <row r="158" spans="1:13" ht="18" customHeight="1">
      <c r="A158" s="352" t="s">
        <v>367</v>
      </c>
      <c r="B158" s="657">
        <v>49</v>
      </c>
      <c r="C158" s="470">
        <f t="shared" si="22"/>
        <v>99</v>
      </c>
      <c r="D158" s="470">
        <f t="shared" si="20"/>
        <v>51</v>
      </c>
      <c r="E158" s="470">
        <f t="shared" si="20"/>
        <v>48</v>
      </c>
      <c r="F158" s="470">
        <f t="shared" si="21"/>
        <v>99</v>
      </c>
      <c r="G158" s="470">
        <v>51</v>
      </c>
      <c r="H158" s="470">
        <v>48</v>
      </c>
      <c r="I158" s="598" t="s">
        <v>323</v>
      </c>
      <c r="J158" s="598" t="s">
        <v>595</v>
      </c>
      <c r="K158" s="598" t="s">
        <v>599</v>
      </c>
      <c r="L158" s="470">
        <v>45</v>
      </c>
      <c r="M158" s="205"/>
    </row>
    <row r="159" spans="1:13" ht="18" customHeight="1">
      <c r="A159" s="352" t="s">
        <v>214</v>
      </c>
      <c r="B159" s="657">
        <v>79</v>
      </c>
      <c r="C159" s="470">
        <f t="shared" si="22"/>
        <v>155</v>
      </c>
      <c r="D159" s="470">
        <f t="shared" si="20"/>
        <v>85</v>
      </c>
      <c r="E159" s="470">
        <f t="shared" si="20"/>
        <v>70</v>
      </c>
      <c r="F159" s="470">
        <f t="shared" si="21"/>
        <v>155</v>
      </c>
      <c r="G159" s="470">
        <v>85</v>
      </c>
      <c r="H159" s="470">
        <v>70</v>
      </c>
      <c r="I159" s="598" t="s">
        <v>323</v>
      </c>
      <c r="J159" s="598" t="s">
        <v>323</v>
      </c>
      <c r="K159" s="598" t="s">
        <v>323</v>
      </c>
      <c r="L159" s="470">
        <v>71</v>
      </c>
      <c r="M159" s="205"/>
    </row>
    <row r="160" spans="1:13" ht="18" customHeight="1">
      <c r="A160" s="352" t="s">
        <v>368</v>
      </c>
      <c r="B160" s="657">
        <v>65</v>
      </c>
      <c r="C160" s="470">
        <f t="shared" si="22"/>
        <v>120</v>
      </c>
      <c r="D160" s="470">
        <f t="shared" si="20"/>
        <v>63</v>
      </c>
      <c r="E160" s="470">
        <f t="shared" si="20"/>
        <v>57</v>
      </c>
      <c r="F160" s="470">
        <f t="shared" si="21"/>
        <v>120</v>
      </c>
      <c r="G160" s="470">
        <v>63</v>
      </c>
      <c r="H160" s="470">
        <v>57</v>
      </c>
      <c r="I160" s="598" t="s">
        <v>323</v>
      </c>
      <c r="J160" s="598" t="s">
        <v>323</v>
      </c>
      <c r="K160" s="598" t="s">
        <v>596</v>
      </c>
      <c r="L160" s="470">
        <v>49</v>
      </c>
      <c r="M160" s="205"/>
    </row>
    <row r="161" spans="1:13" ht="18" customHeight="1">
      <c r="A161" s="352" t="s">
        <v>215</v>
      </c>
      <c r="B161" s="657">
        <v>141</v>
      </c>
      <c r="C161" s="470">
        <f t="shared" si="22"/>
        <v>311</v>
      </c>
      <c r="D161" s="470">
        <f t="shared" si="20"/>
        <v>153</v>
      </c>
      <c r="E161" s="470">
        <f t="shared" si="20"/>
        <v>158</v>
      </c>
      <c r="F161" s="470">
        <f t="shared" si="21"/>
        <v>311</v>
      </c>
      <c r="G161" s="470">
        <v>153</v>
      </c>
      <c r="H161" s="470">
        <v>158</v>
      </c>
      <c r="I161" s="598" t="s">
        <v>323</v>
      </c>
      <c r="J161" s="598" t="s">
        <v>596</v>
      </c>
      <c r="K161" s="598" t="s">
        <v>594</v>
      </c>
      <c r="L161" s="470">
        <v>90</v>
      </c>
      <c r="M161" s="205"/>
    </row>
    <row r="162" spans="1:13" ht="18" customHeight="1">
      <c r="A162" s="352" t="s">
        <v>216</v>
      </c>
      <c r="B162" s="657">
        <v>58</v>
      </c>
      <c r="C162" s="470">
        <f t="shared" si="22"/>
        <v>113</v>
      </c>
      <c r="D162" s="470">
        <f t="shared" si="20"/>
        <v>54</v>
      </c>
      <c r="E162" s="470">
        <f t="shared" si="20"/>
        <v>59</v>
      </c>
      <c r="F162" s="470">
        <f t="shared" si="21"/>
        <v>113</v>
      </c>
      <c r="G162" s="470">
        <v>54</v>
      </c>
      <c r="H162" s="470">
        <v>59</v>
      </c>
      <c r="I162" s="598" t="s">
        <v>323</v>
      </c>
      <c r="J162" s="598" t="s">
        <v>323</v>
      </c>
      <c r="K162" s="598" t="s">
        <v>596</v>
      </c>
      <c r="L162" s="470">
        <v>39</v>
      </c>
      <c r="M162" s="205"/>
    </row>
    <row r="163" spans="1:13" ht="18" customHeight="1">
      <c r="A163" s="352" t="s">
        <v>217</v>
      </c>
      <c r="B163" s="657">
        <v>39</v>
      </c>
      <c r="C163" s="470">
        <f t="shared" si="22"/>
        <v>76</v>
      </c>
      <c r="D163" s="470">
        <f t="shared" si="20"/>
        <v>34</v>
      </c>
      <c r="E163" s="470">
        <f t="shared" si="20"/>
        <v>42</v>
      </c>
      <c r="F163" s="470">
        <f t="shared" si="21"/>
        <v>76</v>
      </c>
      <c r="G163" s="470">
        <v>34</v>
      </c>
      <c r="H163" s="470">
        <v>42</v>
      </c>
      <c r="I163" s="598" t="s">
        <v>323</v>
      </c>
      <c r="J163" s="598" t="s">
        <v>597</v>
      </c>
      <c r="K163" s="598" t="s">
        <v>596</v>
      </c>
      <c r="L163" s="470">
        <v>28</v>
      </c>
      <c r="M163" s="205"/>
    </row>
    <row r="164" spans="1:13" ht="18" customHeight="1">
      <c r="A164" s="352" t="s">
        <v>218</v>
      </c>
      <c r="B164" s="657">
        <v>40</v>
      </c>
      <c r="C164" s="470">
        <f t="shared" si="22"/>
        <v>87</v>
      </c>
      <c r="D164" s="470">
        <f t="shared" si="20"/>
        <v>46</v>
      </c>
      <c r="E164" s="470">
        <f t="shared" si="20"/>
        <v>41</v>
      </c>
      <c r="F164" s="470">
        <f t="shared" si="21"/>
        <v>87</v>
      </c>
      <c r="G164" s="470">
        <v>46</v>
      </c>
      <c r="H164" s="470">
        <v>41</v>
      </c>
      <c r="I164" s="598" t="s">
        <v>323</v>
      </c>
      <c r="J164" s="598" t="s">
        <v>595</v>
      </c>
      <c r="K164" s="598" t="s">
        <v>597</v>
      </c>
      <c r="L164" s="470">
        <v>32</v>
      </c>
      <c r="M164" s="205"/>
    </row>
    <row r="165" spans="1:13" ht="18" customHeight="1">
      <c r="A165" s="352" t="s">
        <v>369</v>
      </c>
      <c r="B165" s="657">
        <v>44</v>
      </c>
      <c r="C165" s="470">
        <f t="shared" si="22"/>
        <v>97</v>
      </c>
      <c r="D165" s="470">
        <f t="shared" si="20"/>
        <v>51</v>
      </c>
      <c r="E165" s="470">
        <f t="shared" si="20"/>
        <v>46</v>
      </c>
      <c r="F165" s="470">
        <f t="shared" si="21"/>
        <v>97</v>
      </c>
      <c r="G165" s="470">
        <v>51</v>
      </c>
      <c r="H165" s="470">
        <v>46</v>
      </c>
      <c r="I165" s="598" t="s">
        <v>323</v>
      </c>
      <c r="J165" s="598" t="s">
        <v>323</v>
      </c>
      <c r="K165" s="598" t="s">
        <v>598</v>
      </c>
      <c r="L165" s="470">
        <v>33</v>
      </c>
      <c r="M165" s="205"/>
    </row>
    <row r="166" spans="1:13" ht="18" customHeight="1">
      <c r="A166" s="352" t="s">
        <v>219</v>
      </c>
      <c r="B166" s="657">
        <v>38</v>
      </c>
      <c r="C166" s="470">
        <f t="shared" si="22"/>
        <v>71</v>
      </c>
      <c r="D166" s="470">
        <f t="shared" si="20"/>
        <v>34</v>
      </c>
      <c r="E166" s="470">
        <f t="shared" si="20"/>
        <v>37</v>
      </c>
      <c r="F166" s="470">
        <f t="shared" si="21"/>
        <v>71</v>
      </c>
      <c r="G166" s="470">
        <v>34</v>
      </c>
      <c r="H166" s="470">
        <v>37</v>
      </c>
      <c r="I166" s="598" t="s">
        <v>323</v>
      </c>
      <c r="J166" s="598" t="s">
        <v>595</v>
      </c>
      <c r="K166" s="598" t="s">
        <v>597</v>
      </c>
      <c r="L166" s="470">
        <v>37</v>
      </c>
      <c r="M166" s="205"/>
    </row>
    <row r="167" spans="1:13" ht="18" customHeight="1">
      <c r="A167" s="352" t="s">
        <v>220</v>
      </c>
      <c r="B167" s="657">
        <v>35</v>
      </c>
      <c r="C167" s="470">
        <f t="shared" si="22"/>
        <v>62</v>
      </c>
      <c r="D167" s="470">
        <f t="shared" si="20"/>
        <v>32</v>
      </c>
      <c r="E167" s="470">
        <f t="shared" si="20"/>
        <v>30</v>
      </c>
      <c r="F167" s="470">
        <f t="shared" si="21"/>
        <v>62</v>
      </c>
      <c r="G167" s="470">
        <v>32</v>
      </c>
      <c r="H167" s="470">
        <v>30</v>
      </c>
      <c r="I167" s="598" t="s">
        <v>323</v>
      </c>
      <c r="J167" s="598" t="s">
        <v>594</v>
      </c>
      <c r="K167" s="598" t="s">
        <v>323</v>
      </c>
      <c r="L167" s="470">
        <v>26</v>
      </c>
      <c r="M167" s="205"/>
    </row>
    <row r="168" spans="1:13" ht="18" customHeight="1" thickBot="1">
      <c r="A168" s="377" t="s">
        <v>370</v>
      </c>
      <c r="B168" s="658">
        <v>58</v>
      </c>
      <c r="C168" s="471">
        <f t="shared" si="22"/>
        <v>117</v>
      </c>
      <c r="D168" s="471">
        <f t="shared" si="20"/>
        <v>63</v>
      </c>
      <c r="E168" s="471">
        <f t="shared" si="20"/>
        <v>54</v>
      </c>
      <c r="F168" s="471">
        <f t="shared" si="21"/>
        <v>117</v>
      </c>
      <c r="G168" s="471">
        <v>63</v>
      </c>
      <c r="H168" s="471">
        <v>54</v>
      </c>
      <c r="I168" s="605" t="s">
        <v>323</v>
      </c>
      <c r="J168" s="605" t="s">
        <v>323</v>
      </c>
      <c r="K168" s="605" t="s">
        <v>323</v>
      </c>
      <c r="L168" s="471">
        <v>52</v>
      </c>
      <c r="M168" s="207"/>
    </row>
    <row r="169" spans="1:13" s="613" customFormat="1" ht="13.5" customHeight="1">
      <c r="A169" s="1021" t="s">
        <v>967</v>
      </c>
      <c r="B169" s="609"/>
      <c r="C169" s="610"/>
      <c r="D169" s="610"/>
      <c r="E169" s="610"/>
      <c r="F169" s="610"/>
      <c r="G169" s="1055" t="s">
        <v>968</v>
      </c>
      <c r="H169" s="1055"/>
      <c r="I169" s="1055"/>
      <c r="J169" s="1055"/>
      <c r="K169" s="610"/>
      <c r="L169" s="611"/>
      <c r="M169" s="612"/>
    </row>
    <row r="170" spans="1:13" s="613" customFormat="1" ht="13.5" customHeight="1">
      <c r="A170" s="608" t="s">
        <v>1002</v>
      </c>
      <c r="B170" s="609"/>
      <c r="C170" s="610"/>
      <c r="D170" s="610"/>
      <c r="E170" s="610"/>
      <c r="F170" s="610"/>
      <c r="G170" s="1022" t="s">
        <v>1003</v>
      </c>
      <c r="H170" s="1022"/>
      <c r="I170" s="1022"/>
      <c r="J170" s="1022"/>
      <c r="K170" s="610"/>
      <c r="L170" s="611"/>
      <c r="M170" s="612"/>
    </row>
    <row r="171" spans="1:13" s="613" customFormat="1" ht="13.5" customHeight="1">
      <c r="A171" s="608" t="s">
        <v>1001</v>
      </c>
      <c r="B171" s="609"/>
      <c r="C171" s="610"/>
      <c r="D171" s="610"/>
      <c r="E171" s="610"/>
      <c r="F171" s="610"/>
      <c r="G171" s="1022"/>
      <c r="H171" s="1022"/>
      <c r="I171" s="1022"/>
      <c r="J171" s="1022"/>
      <c r="K171" s="610"/>
      <c r="L171" s="611"/>
      <c r="M171" s="612"/>
    </row>
    <row r="172" spans="1:13" s="613" customFormat="1" ht="13.5" customHeight="1">
      <c r="A172" s="615" t="s">
        <v>740</v>
      </c>
      <c r="B172" s="616"/>
      <c r="C172" s="616"/>
      <c r="D172" s="616"/>
      <c r="E172" s="616"/>
      <c r="F172" s="616"/>
      <c r="G172" s="1056" t="s">
        <v>741</v>
      </c>
      <c r="H172" s="1056"/>
      <c r="I172" s="1056"/>
      <c r="J172" s="1056"/>
      <c r="K172" s="1056"/>
      <c r="L172" s="1056"/>
      <c r="M172" s="615"/>
    </row>
    <row r="173" spans="1:13" s="327" customFormat="1" ht="12.75" customHeight="1">
      <c r="A173" s="333" t="s">
        <v>360</v>
      </c>
      <c r="B173" s="185"/>
      <c r="C173" s="186"/>
      <c r="D173" s="185"/>
      <c r="E173" s="185"/>
      <c r="F173" s="185"/>
      <c r="G173" s="185"/>
      <c r="H173" s="185"/>
      <c r="I173" s="185"/>
      <c r="J173" s="196"/>
      <c r="K173" s="196"/>
      <c r="M173" s="328" t="s">
        <v>342</v>
      </c>
    </row>
    <row r="174" spans="1:13" s="321" customFormat="1" ht="12.75" customHeight="1">
      <c r="A174" s="319"/>
      <c r="B174" s="196"/>
      <c r="C174" s="208"/>
      <c r="D174" s="196"/>
      <c r="E174" s="196"/>
      <c r="F174" s="196"/>
      <c r="G174" s="196"/>
      <c r="H174" s="196"/>
      <c r="I174" s="196"/>
      <c r="J174" s="196"/>
      <c r="K174" s="196"/>
      <c r="L174" s="327"/>
      <c r="M174" s="196"/>
    </row>
    <row r="175" spans="1:13" s="688" customFormat="1" ht="32.25" customHeight="1">
      <c r="A175" s="1060" t="s">
        <v>874</v>
      </c>
      <c r="B175" s="1060"/>
      <c r="C175" s="1060"/>
      <c r="D175" s="1060"/>
      <c r="E175" s="1060"/>
      <c r="F175" s="1060"/>
      <c r="G175" s="1061" t="s">
        <v>875</v>
      </c>
      <c r="H175" s="1061"/>
      <c r="I175" s="1061"/>
      <c r="J175" s="1061"/>
      <c r="K175" s="1062"/>
      <c r="L175" s="1062"/>
      <c r="M175" s="1042"/>
    </row>
    <row r="176" spans="1:13" s="379" customFormat="1" ht="3.75" customHeight="1">
      <c r="A176" s="356"/>
      <c r="B176" s="356"/>
      <c r="C176" s="356"/>
      <c r="D176" s="356"/>
      <c r="E176" s="356"/>
      <c r="F176" s="356"/>
      <c r="G176" s="199"/>
      <c r="H176" s="199"/>
      <c r="I176" s="199"/>
      <c r="J176" s="199"/>
      <c r="K176" s="378"/>
      <c r="L176" s="327"/>
      <c r="M176" s="209"/>
    </row>
    <row r="177" spans="1:13" ht="15" customHeight="1">
      <c r="A177" s="338" t="s">
        <v>318</v>
      </c>
      <c r="C177" s="348"/>
      <c r="D177" s="193"/>
      <c r="E177" s="193"/>
      <c r="F177" s="193"/>
      <c r="G177" s="201"/>
      <c r="H177" s="201"/>
      <c r="I177" s="201"/>
      <c r="J177" s="201"/>
      <c r="K177" s="201"/>
      <c r="M177" s="193"/>
    </row>
    <row r="178" spans="1:13" ht="15" customHeight="1" thickBot="1">
      <c r="A178" s="347" t="s">
        <v>186</v>
      </c>
      <c r="B178" s="193"/>
      <c r="C178" s="193"/>
      <c r="D178" s="193"/>
      <c r="E178" s="193"/>
      <c r="F178" s="193"/>
      <c r="G178" s="193"/>
      <c r="H178" s="193"/>
      <c r="I178" s="193"/>
      <c r="J178" s="380"/>
      <c r="K178" s="380"/>
      <c r="M178" s="210" t="s">
        <v>7</v>
      </c>
    </row>
    <row r="179" spans="1:13" ht="17.25" customHeight="1" thickTop="1">
      <c r="A179" s="579"/>
      <c r="B179" s="580" t="s">
        <v>721</v>
      </c>
      <c r="C179" s="547" t="s">
        <v>685</v>
      </c>
      <c r="D179" s="548"/>
      <c r="E179" s="548"/>
      <c r="F179" s="548"/>
      <c r="G179" s="549" t="s">
        <v>686</v>
      </c>
      <c r="H179" s="548"/>
      <c r="I179" s="548"/>
      <c r="J179" s="548"/>
      <c r="K179" s="550"/>
      <c r="L179" s="1052" t="s">
        <v>999</v>
      </c>
      <c r="M179" s="581"/>
    </row>
    <row r="180" spans="1:13" ht="17.25" customHeight="1">
      <c r="A180" s="582" t="s">
        <v>708</v>
      </c>
      <c r="B180" s="583"/>
      <c r="C180" s="553" t="s">
        <v>1000</v>
      </c>
      <c r="D180" s="554"/>
      <c r="E180" s="555"/>
      <c r="F180" s="556" t="s">
        <v>556</v>
      </c>
      <c r="G180" s="557"/>
      <c r="H180" s="558"/>
      <c r="I180" s="553" t="s">
        <v>557</v>
      </c>
      <c r="J180" s="559"/>
      <c r="K180" s="558"/>
      <c r="L180" s="1053"/>
      <c r="M180" s="584" t="s">
        <v>319</v>
      </c>
    </row>
    <row r="181" spans="1:13" ht="17.25" customHeight="1">
      <c r="A181" s="585" t="s">
        <v>709</v>
      </c>
      <c r="B181" s="583"/>
      <c r="C181" s="561"/>
      <c r="D181" s="562" t="s">
        <v>688</v>
      </c>
      <c r="E181" s="562" t="s">
        <v>689</v>
      </c>
      <c r="F181" s="563"/>
      <c r="G181" s="562" t="s">
        <v>688</v>
      </c>
      <c r="H181" s="564" t="s">
        <v>689</v>
      </c>
      <c r="I181" s="565"/>
      <c r="J181" s="566" t="s">
        <v>688</v>
      </c>
      <c r="K181" s="552" t="s">
        <v>689</v>
      </c>
      <c r="L181" s="1053"/>
      <c r="M181" s="586" t="s">
        <v>320</v>
      </c>
    </row>
    <row r="182" spans="1:13" ht="17.25" customHeight="1">
      <c r="A182" s="582"/>
      <c r="B182" s="587" t="s">
        <v>38</v>
      </c>
      <c r="C182" s="568" t="s">
        <v>559</v>
      </c>
      <c r="D182" s="567" t="s">
        <v>67</v>
      </c>
      <c r="E182" s="567" t="s">
        <v>68</v>
      </c>
      <c r="F182" s="569" t="s">
        <v>64</v>
      </c>
      <c r="G182" s="567" t="s">
        <v>67</v>
      </c>
      <c r="H182" s="568" t="s">
        <v>68</v>
      </c>
      <c r="I182" s="568" t="s">
        <v>36</v>
      </c>
      <c r="J182" s="570" t="s">
        <v>67</v>
      </c>
      <c r="K182" s="567" t="s">
        <v>68</v>
      </c>
      <c r="L182" s="1054"/>
      <c r="M182" s="588"/>
    </row>
    <row r="183" spans="1:13" s="353" customFormat="1" ht="18" customHeight="1">
      <c r="A183" s="352" t="s">
        <v>221</v>
      </c>
      <c r="B183" s="659">
        <v>49</v>
      </c>
      <c r="C183" s="470">
        <f>SUM(D183:E183)</f>
        <v>76</v>
      </c>
      <c r="D183" s="470">
        <f>SUM(G183,J183)</f>
        <v>36</v>
      </c>
      <c r="E183" s="470">
        <f>SUM(H183,K183)</f>
        <v>40</v>
      </c>
      <c r="F183" s="470">
        <f>SUM(G183:H183)</f>
        <v>76</v>
      </c>
      <c r="G183" s="470">
        <v>36</v>
      </c>
      <c r="H183" s="470">
        <v>40</v>
      </c>
      <c r="I183" s="598" t="s">
        <v>323</v>
      </c>
      <c r="J183" s="598" t="s">
        <v>323</v>
      </c>
      <c r="K183" s="598" t="s">
        <v>323</v>
      </c>
      <c r="L183" s="660">
        <v>43</v>
      </c>
      <c r="M183" s="661"/>
    </row>
    <row r="184" spans="1:13" s="353" customFormat="1" ht="18" customHeight="1">
      <c r="A184" s="352" t="s">
        <v>222</v>
      </c>
      <c r="B184" s="657">
        <v>44</v>
      </c>
      <c r="C184" s="470">
        <f>SUM(D184:E184)</f>
        <v>80</v>
      </c>
      <c r="D184" s="470">
        <f>SUM(G184,J184)</f>
        <v>39</v>
      </c>
      <c r="E184" s="470">
        <f>SUM(H184,K184)</f>
        <v>41</v>
      </c>
      <c r="F184" s="470">
        <f>SUM(G184:H184)</f>
        <v>80</v>
      </c>
      <c r="G184" s="470">
        <v>39</v>
      </c>
      <c r="H184" s="470">
        <v>41</v>
      </c>
      <c r="I184" s="598" t="s">
        <v>323</v>
      </c>
      <c r="J184" s="598" t="s">
        <v>323</v>
      </c>
      <c r="K184" s="598" t="s">
        <v>323</v>
      </c>
      <c r="L184" s="662">
        <v>40</v>
      </c>
      <c r="M184" s="661"/>
    </row>
    <row r="185" spans="1:13" s="360" customFormat="1" ht="18" customHeight="1">
      <c r="A185" s="375" t="s">
        <v>590</v>
      </c>
      <c r="B185" s="593">
        <f>SUM(B186:B206)</f>
        <v>1456</v>
      </c>
      <c r="C185" s="663">
        <f>SUM(C186:C206,I185)</f>
        <v>2769</v>
      </c>
      <c r="D185" s="594">
        <f>SUM(D186:D206,J185)</f>
        <v>1377</v>
      </c>
      <c r="E185" s="594">
        <f>SUM(E186:E206,K185)</f>
        <v>1392</v>
      </c>
      <c r="F185" s="594">
        <f>SUM(F186:F206)</f>
        <v>2690</v>
      </c>
      <c r="G185" s="594">
        <f>SUM(G186:G206)</f>
        <v>1315</v>
      </c>
      <c r="H185" s="594">
        <f>SUM(H186:H206)</f>
        <v>1375</v>
      </c>
      <c r="I185" s="594">
        <v>79</v>
      </c>
      <c r="J185" s="594">
        <v>62</v>
      </c>
      <c r="K185" s="594">
        <v>17</v>
      </c>
      <c r="L185" s="656">
        <f>SUM(L186:L206)</f>
        <v>1220</v>
      </c>
      <c r="M185" s="664" t="s">
        <v>309</v>
      </c>
    </row>
    <row r="186" spans="1:13" s="353" customFormat="1" ht="18" customHeight="1">
      <c r="A186" s="372" t="s">
        <v>371</v>
      </c>
      <c r="B186" s="665">
        <v>194</v>
      </c>
      <c r="C186" s="470">
        <f>SUM(D186:E186)</f>
        <v>345</v>
      </c>
      <c r="D186" s="470">
        <f>SUM(G186,J186)</f>
        <v>163</v>
      </c>
      <c r="E186" s="470">
        <f>SUM(H186,K186)</f>
        <v>182</v>
      </c>
      <c r="F186" s="470">
        <f>SUM(G186:H186)</f>
        <v>345</v>
      </c>
      <c r="G186" s="470">
        <v>163</v>
      </c>
      <c r="H186" s="470">
        <v>182</v>
      </c>
      <c r="I186" s="598" t="s">
        <v>323</v>
      </c>
      <c r="J186" s="598" t="s">
        <v>323</v>
      </c>
      <c r="K186" s="598" t="s">
        <v>646</v>
      </c>
      <c r="L186" s="666">
        <v>151</v>
      </c>
      <c r="M186" s="661"/>
    </row>
    <row r="187" spans="1:13" s="353" customFormat="1" ht="18" customHeight="1">
      <c r="A187" s="372" t="s">
        <v>223</v>
      </c>
      <c r="B187" s="665">
        <v>44</v>
      </c>
      <c r="C187" s="470">
        <f aca="true" t="shared" si="23" ref="C187:C205">SUM(D187:E187)</f>
        <v>94</v>
      </c>
      <c r="D187" s="470">
        <f aca="true" t="shared" si="24" ref="D187:E206">SUM(G187,J187)</f>
        <v>47</v>
      </c>
      <c r="E187" s="470">
        <f t="shared" si="24"/>
        <v>47</v>
      </c>
      <c r="F187" s="470">
        <f aca="true" t="shared" si="25" ref="F187:F206">SUM(G187:H187)</f>
        <v>94</v>
      </c>
      <c r="G187" s="470">
        <v>47</v>
      </c>
      <c r="H187" s="470">
        <v>47</v>
      </c>
      <c r="I187" s="598" t="s">
        <v>323</v>
      </c>
      <c r="J187" s="598" t="s">
        <v>323</v>
      </c>
      <c r="K187" s="598" t="s">
        <v>323</v>
      </c>
      <c r="L187" s="666">
        <v>38</v>
      </c>
      <c r="M187" s="661"/>
    </row>
    <row r="188" spans="1:13" s="353" customFormat="1" ht="18" customHeight="1">
      <c r="A188" s="372" t="s">
        <v>224</v>
      </c>
      <c r="B188" s="665">
        <v>74</v>
      </c>
      <c r="C188" s="470">
        <f t="shared" si="23"/>
        <v>139</v>
      </c>
      <c r="D188" s="470">
        <f t="shared" si="24"/>
        <v>68</v>
      </c>
      <c r="E188" s="470">
        <f t="shared" si="24"/>
        <v>71</v>
      </c>
      <c r="F188" s="470">
        <f t="shared" si="25"/>
        <v>139</v>
      </c>
      <c r="G188" s="470">
        <v>68</v>
      </c>
      <c r="H188" s="470">
        <v>71</v>
      </c>
      <c r="I188" s="598" t="s">
        <v>323</v>
      </c>
      <c r="J188" s="598" t="s">
        <v>646</v>
      </c>
      <c r="K188" s="598" t="s">
        <v>323</v>
      </c>
      <c r="L188" s="666">
        <v>72</v>
      </c>
      <c r="M188" s="661"/>
    </row>
    <row r="189" spans="1:13" s="353" customFormat="1" ht="18" customHeight="1">
      <c r="A189" s="372" t="s">
        <v>225</v>
      </c>
      <c r="B189" s="665">
        <v>136</v>
      </c>
      <c r="C189" s="470">
        <f t="shared" si="23"/>
        <v>286</v>
      </c>
      <c r="D189" s="470">
        <f t="shared" si="24"/>
        <v>136</v>
      </c>
      <c r="E189" s="470">
        <f t="shared" si="24"/>
        <v>150</v>
      </c>
      <c r="F189" s="470">
        <f t="shared" si="25"/>
        <v>286</v>
      </c>
      <c r="G189" s="470">
        <v>136</v>
      </c>
      <c r="H189" s="470">
        <v>150</v>
      </c>
      <c r="I189" s="598" t="s">
        <v>323</v>
      </c>
      <c r="J189" s="598" t="s">
        <v>323</v>
      </c>
      <c r="K189" s="598" t="s">
        <v>323</v>
      </c>
      <c r="L189" s="666">
        <v>77</v>
      </c>
      <c r="M189" s="661"/>
    </row>
    <row r="190" spans="1:13" s="353" customFormat="1" ht="18" customHeight="1">
      <c r="A190" s="372" t="s">
        <v>372</v>
      </c>
      <c r="B190" s="665">
        <v>53</v>
      </c>
      <c r="C190" s="470">
        <f t="shared" si="23"/>
        <v>94</v>
      </c>
      <c r="D190" s="470">
        <f t="shared" si="24"/>
        <v>50</v>
      </c>
      <c r="E190" s="470">
        <f t="shared" si="24"/>
        <v>44</v>
      </c>
      <c r="F190" s="470">
        <f t="shared" si="25"/>
        <v>94</v>
      </c>
      <c r="G190" s="470">
        <v>50</v>
      </c>
      <c r="H190" s="470">
        <v>44</v>
      </c>
      <c r="I190" s="598" t="s">
        <v>323</v>
      </c>
      <c r="J190" s="598" t="s">
        <v>323</v>
      </c>
      <c r="K190" s="598" t="s">
        <v>323</v>
      </c>
      <c r="L190" s="666">
        <v>39</v>
      </c>
      <c r="M190" s="661"/>
    </row>
    <row r="191" spans="1:13" s="353" customFormat="1" ht="18" customHeight="1">
      <c r="A191" s="372" t="s">
        <v>373</v>
      </c>
      <c r="B191" s="665">
        <v>54</v>
      </c>
      <c r="C191" s="470">
        <f t="shared" si="23"/>
        <v>92</v>
      </c>
      <c r="D191" s="470">
        <f t="shared" si="24"/>
        <v>47</v>
      </c>
      <c r="E191" s="470">
        <f t="shared" si="24"/>
        <v>45</v>
      </c>
      <c r="F191" s="470">
        <f t="shared" si="25"/>
        <v>92</v>
      </c>
      <c r="G191" s="470">
        <v>47</v>
      </c>
      <c r="H191" s="470">
        <v>45</v>
      </c>
      <c r="I191" s="598" t="s">
        <v>323</v>
      </c>
      <c r="J191" s="598" t="s">
        <v>323</v>
      </c>
      <c r="K191" s="598" t="s">
        <v>323</v>
      </c>
      <c r="L191" s="666">
        <v>48</v>
      </c>
      <c r="M191" s="661"/>
    </row>
    <row r="192" spans="1:13" s="353" customFormat="1" ht="18" customHeight="1">
      <c r="A192" s="372" t="s">
        <v>374</v>
      </c>
      <c r="B192" s="665">
        <v>34</v>
      </c>
      <c r="C192" s="470">
        <f t="shared" si="23"/>
        <v>64</v>
      </c>
      <c r="D192" s="470">
        <f t="shared" si="24"/>
        <v>31</v>
      </c>
      <c r="E192" s="470">
        <f t="shared" si="24"/>
        <v>33</v>
      </c>
      <c r="F192" s="470">
        <f t="shared" si="25"/>
        <v>64</v>
      </c>
      <c r="G192" s="470">
        <v>31</v>
      </c>
      <c r="H192" s="470">
        <v>33</v>
      </c>
      <c r="I192" s="598" t="s">
        <v>323</v>
      </c>
      <c r="J192" s="598" t="s">
        <v>323</v>
      </c>
      <c r="K192" s="598" t="s">
        <v>323</v>
      </c>
      <c r="L192" s="666">
        <v>37</v>
      </c>
      <c r="M192" s="661"/>
    </row>
    <row r="193" spans="1:13" s="353" customFormat="1" ht="18" customHeight="1">
      <c r="A193" s="372" t="s">
        <v>591</v>
      </c>
      <c r="B193" s="665">
        <v>61</v>
      </c>
      <c r="C193" s="470">
        <f t="shared" si="23"/>
        <v>114</v>
      </c>
      <c r="D193" s="470">
        <f t="shared" si="24"/>
        <v>54</v>
      </c>
      <c r="E193" s="470">
        <f t="shared" si="24"/>
        <v>60</v>
      </c>
      <c r="F193" s="470">
        <f t="shared" si="25"/>
        <v>114</v>
      </c>
      <c r="G193" s="470">
        <v>54</v>
      </c>
      <c r="H193" s="470">
        <v>60</v>
      </c>
      <c r="I193" s="598" t="s">
        <v>323</v>
      </c>
      <c r="J193" s="598" t="s">
        <v>646</v>
      </c>
      <c r="K193" s="598" t="s">
        <v>323</v>
      </c>
      <c r="L193" s="666">
        <v>44</v>
      </c>
      <c r="M193" s="661"/>
    </row>
    <row r="194" spans="1:13" s="353" customFormat="1" ht="18" customHeight="1">
      <c r="A194" s="372" t="s">
        <v>226</v>
      </c>
      <c r="B194" s="665">
        <v>57</v>
      </c>
      <c r="C194" s="470">
        <f t="shared" si="23"/>
        <v>91</v>
      </c>
      <c r="D194" s="470">
        <f t="shared" si="24"/>
        <v>40</v>
      </c>
      <c r="E194" s="470">
        <f t="shared" si="24"/>
        <v>51</v>
      </c>
      <c r="F194" s="470">
        <f t="shared" si="25"/>
        <v>91</v>
      </c>
      <c r="G194" s="470">
        <v>40</v>
      </c>
      <c r="H194" s="470">
        <v>51</v>
      </c>
      <c r="I194" s="598" t="s">
        <v>323</v>
      </c>
      <c r="J194" s="598" t="s">
        <v>646</v>
      </c>
      <c r="K194" s="598" t="s">
        <v>323</v>
      </c>
      <c r="L194" s="666">
        <v>54</v>
      </c>
      <c r="M194" s="661"/>
    </row>
    <row r="195" spans="1:13" s="353" customFormat="1" ht="18" customHeight="1">
      <c r="A195" s="372" t="s">
        <v>375</v>
      </c>
      <c r="B195" s="665">
        <v>57</v>
      </c>
      <c r="C195" s="470">
        <f t="shared" si="23"/>
        <v>99</v>
      </c>
      <c r="D195" s="470">
        <f t="shared" si="24"/>
        <v>46</v>
      </c>
      <c r="E195" s="470">
        <f t="shared" si="24"/>
        <v>53</v>
      </c>
      <c r="F195" s="470">
        <f t="shared" si="25"/>
        <v>99</v>
      </c>
      <c r="G195" s="470">
        <v>46</v>
      </c>
      <c r="H195" s="470">
        <v>53</v>
      </c>
      <c r="I195" s="598" t="s">
        <v>323</v>
      </c>
      <c r="J195" s="598" t="s">
        <v>323</v>
      </c>
      <c r="K195" s="598" t="s">
        <v>323</v>
      </c>
      <c r="L195" s="666">
        <v>57</v>
      </c>
      <c r="M195" s="661"/>
    </row>
    <row r="196" spans="1:13" s="353" customFormat="1" ht="18" customHeight="1">
      <c r="A196" s="372" t="s">
        <v>227</v>
      </c>
      <c r="B196" s="665">
        <v>34</v>
      </c>
      <c r="C196" s="470">
        <f t="shared" si="23"/>
        <v>52</v>
      </c>
      <c r="D196" s="470">
        <f t="shared" si="24"/>
        <v>26</v>
      </c>
      <c r="E196" s="470">
        <f t="shared" si="24"/>
        <v>26</v>
      </c>
      <c r="F196" s="470">
        <f t="shared" si="25"/>
        <v>52</v>
      </c>
      <c r="G196" s="470">
        <v>26</v>
      </c>
      <c r="H196" s="470">
        <v>26</v>
      </c>
      <c r="I196" s="598" t="s">
        <v>323</v>
      </c>
      <c r="J196" s="598" t="s">
        <v>323</v>
      </c>
      <c r="K196" s="598" t="s">
        <v>323</v>
      </c>
      <c r="L196" s="666">
        <v>26</v>
      </c>
      <c r="M196" s="661"/>
    </row>
    <row r="197" spans="1:13" s="353" customFormat="1" ht="18" customHeight="1">
      <c r="A197" s="372" t="s">
        <v>228</v>
      </c>
      <c r="B197" s="665">
        <v>62</v>
      </c>
      <c r="C197" s="470">
        <f t="shared" si="23"/>
        <v>117</v>
      </c>
      <c r="D197" s="470">
        <f t="shared" si="24"/>
        <v>60</v>
      </c>
      <c r="E197" s="470">
        <f t="shared" si="24"/>
        <v>57</v>
      </c>
      <c r="F197" s="470">
        <f t="shared" si="25"/>
        <v>117</v>
      </c>
      <c r="G197" s="470">
        <v>60</v>
      </c>
      <c r="H197" s="470">
        <v>57</v>
      </c>
      <c r="I197" s="598" t="s">
        <v>323</v>
      </c>
      <c r="J197" s="598" t="s">
        <v>323</v>
      </c>
      <c r="K197" s="598" t="s">
        <v>323</v>
      </c>
      <c r="L197" s="666">
        <v>60</v>
      </c>
      <c r="M197" s="661"/>
    </row>
    <row r="198" spans="1:13" s="353" customFormat="1" ht="18" customHeight="1">
      <c r="A198" s="372" t="s">
        <v>229</v>
      </c>
      <c r="B198" s="665">
        <v>79</v>
      </c>
      <c r="C198" s="470">
        <f t="shared" si="23"/>
        <v>157</v>
      </c>
      <c r="D198" s="470">
        <f t="shared" si="24"/>
        <v>81</v>
      </c>
      <c r="E198" s="470">
        <f t="shared" si="24"/>
        <v>76</v>
      </c>
      <c r="F198" s="470">
        <f t="shared" si="25"/>
        <v>157</v>
      </c>
      <c r="G198" s="470">
        <v>81</v>
      </c>
      <c r="H198" s="470">
        <v>76</v>
      </c>
      <c r="I198" s="598" t="s">
        <v>323</v>
      </c>
      <c r="J198" s="598" t="s">
        <v>323</v>
      </c>
      <c r="K198" s="598" t="s">
        <v>323</v>
      </c>
      <c r="L198" s="666">
        <v>67</v>
      </c>
      <c r="M198" s="661"/>
    </row>
    <row r="199" spans="1:13" s="353" customFormat="1" ht="18" customHeight="1">
      <c r="A199" s="372" t="s">
        <v>592</v>
      </c>
      <c r="B199" s="665">
        <v>68</v>
      </c>
      <c r="C199" s="470">
        <f t="shared" si="23"/>
        <v>130</v>
      </c>
      <c r="D199" s="470">
        <f t="shared" si="24"/>
        <v>67</v>
      </c>
      <c r="E199" s="470">
        <f t="shared" si="24"/>
        <v>63</v>
      </c>
      <c r="F199" s="470">
        <f t="shared" si="25"/>
        <v>130</v>
      </c>
      <c r="G199" s="470">
        <v>67</v>
      </c>
      <c r="H199" s="470">
        <v>63</v>
      </c>
      <c r="I199" s="598" t="s">
        <v>323</v>
      </c>
      <c r="J199" s="598" t="s">
        <v>323</v>
      </c>
      <c r="K199" s="598" t="s">
        <v>323</v>
      </c>
      <c r="L199" s="666">
        <v>50</v>
      </c>
      <c r="M199" s="661"/>
    </row>
    <row r="200" spans="1:13" s="353" customFormat="1" ht="18" customHeight="1">
      <c r="A200" s="372" t="s">
        <v>230</v>
      </c>
      <c r="B200" s="665">
        <v>55</v>
      </c>
      <c r="C200" s="470">
        <f t="shared" si="23"/>
        <v>95</v>
      </c>
      <c r="D200" s="470">
        <f t="shared" si="24"/>
        <v>42</v>
      </c>
      <c r="E200" s="470">
        <f t="shared" si="24"/>
        <v>53</v>
      </c>
      <c r="F200" s="470">
        <f t="shared" si="25"/>
        <v>95</v>
      </c>
      <c r="G200" s="470">
        <v>42</v>
      </c>
      <c r="H200" s="470">
        <v>53</v>
      </c>
      <c r="I200" s="598" t="s">
        <v>323</v>
      </c>
      <c r="J200" s="598" t="s">
        <v>323</v>
      </c>
      <c r="K200" s="598" t="s">
        <v>323</v>
      </c>
      <c r="L200" s="666">
        <v>65</v>
      </c>
      <c r="M200" s="661"/>
    </row>
    <row r="201" spans="1:13" s="353" customFormat="1" ht="18" customHeight="1">
      <c r="A201" s="372" t="s">
        <v>376</v>
      </c>
      <c r="B201" s="665">
        <v>51</v>
      </c>
      <c r="C201" s="470">
        <f t="shared" si="23"/>
        <v>106</v>
      </c>
      <c r="D201" s="470">
        <f t="shared" si="24"/>
        <v>57</v>
      </c>
      <c r="E201" s="470">
        <f t="shared" si="24"/>
        <v>49</v>
      </c>
      <c r="F201" s="470">
        <f t="shared" si="25"/>
        <v>106</v>
      </c>
      <c r="G201" s="470">
        <v>57</v>
      </c>
      <c r="H201" s="470">
        <v>49</v>
      </c>
      <c r="I201" s="598" t="s">
        <v>323</v>
      </c>
      <c r="J201" s="598" t="s">
        <v>323</v>
      </c>
      <c r="K201" s="598" t="s">
        <v>646</v>
      </c>
      <c r="L201" s="666">
        <v>49</v>
      </c>
      <c r="M201" s="661"/>
    </row>
    <row r="202" spans="1:13" s="353" customFormat="1" ht="18" customHeight="1">
      <c r="A202" s="372" t="s">
        <v>231</v>
      </c>
      <c r="B202" s="665">
        <v>65</v>
      </c>
      <c r="C202" s="470">
        <f t="shared" si="23"/>
        <v>123</v>
      </c>
      <c r="D202" s="470">
        <f t="shared" si="24"/>
        <v>58</v>
      </c>
      <c r="E202" s="470">
        <f t="shared" si="24"/>
        <v>65</v>
      </c>
      <c r="F202" s="470">
        <f t="shared" si="25"/>
        <v>123</v>
      </c>
      <c r="G202" s="470">
        <v>58</v>
      </c>
      <c r="H202" s="470">
        <v>65</v>
      </c>
      <c r="I202" s="598" t="s">
        <v>323</v>
      </c>
      <c r="J202" s="598" t="s">
        <v>323</v>
      </c>
      <c r="K202" s="598" t="s">
        <v>323</v>
      </c>
      <c r="L202" s="666">
        <v>54</v>
      </c>
      <c r="M202" s="661"/>
    </row>
    <row r="203" spans="1:13" s="353" customFormat="1" ht="18" customHeight="1">
      <c r="A203" s="372" t="s">
        <v>377</v>
      </c>
      <c r="B203" s="665">
        <v>70</v>
      </c>
      <c r="C203" s="470">
        <f t="shared" si="23"/>
        <v>137</v>
      </c>
      <c r="D203" s="470">
        <f t="shared" si="24"/>
        <v>65</v>
      </c>
      <c r="E203" s="470">
        <f t="shared" si="24"/>
        <v>72</v>
      </c>
      <c r="F203" s="470">
        <f t="shared" si="25"/>
        <v>137</v>
      </c>
      <c r="G203" s="470">
        <v>65</v>
      </c>
      <c r="H203" s="470">
        <v>72</v>
      </c>
      <c r="I203" s="598" t="s">
        <v>323</v>
      </c>
      <c r="J203" s="598" t="s">
        <v>647</v>
      </c>
      <c r="K203" s="598" t="s">
        <v>646</v>
      </c>
      <c r="L203" s="666">
        <v>58</v>
      </c>
      <c r="M203" s="661"/>
    </row>
    <row r="204" spans="1:13" s="353" customFormat="1" ht="18" customHeight="1">
      <c r="A204" s="372" t="s">
        <v>232</v>
      </c>
      <c r="B204" s="665">
        <v>58</v>
      </c>
      <c r="C204" s="470">
        <f t="shared" si="23"/>
        <v>96</v>
      </c>
      <c r="D204" s="470">
        <f t="shared" si="24"/>
        <v>42</v>
      </c>
      <c r="E204" s="470">
        <f t="shared" si="24"/>
        <v>54</v>
      </c>
      <c r="F204" s="470">
        <f t="shared" si="25"/>
        <v>96</v>
      </c>
      <c r="G204" s="470">
        <v>42</v>
      </c>
      <c r="H204" s="470">
        <v>54</v>
      </c>
      <c r="I204" s="598" t="s">
        <v>323</v>
      </c>
      <c r="J204" s="598" t="s">
        <v>323</v>
      </c>
      <c r="K204" s="598" t="s">
        <v>323</v>
      </c>
      <c r="L204" s="666">
        <v>37</v>
      </c>
      <c r="M204" s="661"/>
    </row>
    <row r="205" spans="1:13" s="353" customFormat="1" ht="18" customHeight="1">
      <c r="A205" s="372" t="s">
        <v>378</v>
      </c>
      <c r="B205" s="665">
        <v>98</v>
      </c>
      <c r="C205" s="470">
        <f t="shared" si="23"/>
        <v>158</v>
      </c>
      <c r="D205" s="470">
        <f t="shared" si="24"/>
        <v>86</v>
      </c>
      <c r="E205" s="470">
        <f t="shared" si="24"/>
        <v>72</v>
      </c>
      <c r="F205" s="470">
        <f t="shared" si="25"/>
        <v>158</v>
      </c>
      <c r="G205" s="470">
        <v>86</v>
      </c>
      <c r="H205" s="470">
        <v>72</v>
      </c>
      <c r="I205" s="598" t="s">
        <v>323</v>
      </c>
      <c r="J205" s="598" t="s">
        <v>323</v>
      </c>
      <c r="K205" s="598" t="s">
        <v>647</v>
      </c>
      <c r="L205" s="666">
        <v>80</v>
      </c>
      <c r="M205" s="661"/>
    </row>
    <row r="206" spans="1:13" s="353" customFormat="1" ht="18" customHeight="1">
      <c r="A206" s="372" t="s">
        <v>233</v>
      </c>
      <c r="B206" s="665">
        <v>52</v>
      </c>
      <c r="C206" s="470">
        <f>SUM(D206:E206)</f>
        <v>101</v>
      </c>
      <c r="D206" s="470">
        <f t="shared" si="24"/>
        <v>49</v>
      </c>
      <c r="E206" s="470">
        <f t="shared" si="24"/>
        <v>52</v>
      </c>
      <c r="F206" s="470">
        <f t="shared" si="25"/>
        <v>101</v>
      </c>
      <c r="G206" s="470">
        <v>49</v>
      </c>
      <c r="H206" s="470">
        <v>52</v>
      </c>
      <c r="I206" s="598" t="s">
        <v>323</v>
      </c>
      <c r="J206" s="598" t="s">
        <v>646</v>
      </c>
      <c r="K206" s="598" t="s">
        <v>323</v>
      </c>
      <c r="L206" s="666">
        <v>57</v>
      </c>
      <c r="M206" s="661"/>
    </row>
    <row r="207" spans="1:13" s="360" customFormat="1" ht="18" customHeight="1">
      <c r="A207" s="375" t="s">
        <v>379</v>
      </c>
      <c r="B207" s="629">
        <f aca="true" t="shared" si="26" ref="B207:H207">SUM(B208:B211,B226:B242)</f>
        <v>2115</v>
      </c>
      <c r="C207" s="472">
        <f>SUM(C208:C211,C226:C242,I207)</f>
        <v>4113</v>
      </c>
      <c r="D207" s="472">
        <f>SUM(D208:D211,D226:D242,J207)</f>
        <v>2077</v>
      </c>
      <c r="E207" s="472">
        <f>SUM(E208:E211,E226:E242,K207)</f>
        <v>2036</v>
      </c>
      <c r="F207" s="472">
        <f>SUM(G207:H207)</f>
        <v>4032</v>
      </c>
      <c r="G207" s="472">
        <f t="shared" si="26"/>
        <v>2037</v>
      </c>
      <c r="H207" s="472">
        <f t="shared" si="26"/>
        <v>1995</v>
      </c>
      <c r="I207" s="472">
        <v>81</v>
      </c>
      <c r="J207" s="472">
        <v>40</v>
      </c>
      <c r="K207" s="472">
        <v>41</v>
      </c>
      <c r="L207" s="472">
        <f>SUM(L208:L211,L226:L242)</f>
        <v>1536</v>
      </c>
      <c r="M207" s="664" t="s">
        <v>380</v>
      </c>
    </row>
    <row r="208" spans="1:13" s="353" customFormat="1" ht="18" customHeight="1">
      <c r="A208" s="352" t="s">
        <v>381</v>
      </c>
      <c r="B208" s="665">
        <v>228</v>
      </c>
      <c r="C208" s="667">
        <f>SUM(D208:E208)</f>
        <v>382</v>
      </c>
      <c r="D208" s="667">
        <f>SUM(G208,J208)</f>
        <v>182</v>
      </c>
      <c r="E208" s="667">
        <f>SUM(H208,K208)</f>
        <v>200</v>
      </c>
      <c r="F208" s="667">
        <f>SUM(G208:H208)</f>
        <v>382</v>
      </c>
      <c r="G208" s="667">
        <v>182</v>
      </c>
      <c r="H208" s="667">
        <v>200</v>
      </c>
      <c r="I208" s="598" t="s">
        <v>323</v>
      </c>
      <c r="J208" s="598" t="s">
        <v>323</v>
      </c>
      <c r="K208" s="598" t="s">
        <v>648</v>
      </c>
      <c r="L208" s="666">
        <v>145</v>
      </c>
      <c r="M208" s="661"/>
    </row>
    <row r="209" spans="1:13" s="353" customFormat="1" ht="18" customHeight="1">
      <c r="A209" s="352" t="s">
        <v>382</v>
      </c>
      <c r="B209" s="665">
        <v>221</v>
      </c>
      <c r="C209" s="667">
        <f>SUM(D209:E209)</f>
        <v>419</v>
      </c>
      <c r="D209" s="667">
        <f aca="true" t="shared" si="27" ref="D209:E211">SUM(G209,J209)</f>
        <v>210</v>
      </c>
      <c r="E209" s="667">
        <f t="shared" si="27"/>
        <v>209</v>
      </c>
      <c r="F209" s="667">
        <f>SUM(G209:H209)</f>
        <v>419</v>
      </c>
      <c r="G209" s="667">
        <v>210</v>
      </c>
      <c r="H209" s="667">
        <v>209</v>
      </c>
      <c r="I209" s="598" t="s">
        <v>323</v>
      </c>
      <c r="J209" s="598" t="s">
        <v>649</v>
      </c>
      <c r="K209" s="598" t="s">
        <v>323</v>
      </c>
      <c r="L209" s="666">
        <v>154</v>
      </c>
      <c r="M209" s="661"/>
    </row>
    <row r="210" spans="1:13" s="353" customFormat="1" ht="18" customHeight="1">
      <c r="A210" s="352" t="s">
        <v>383</v>
      </c>
      <c r="B210" s="665">
        <v>85</v>
      </c>
      <c r="C210" s="667">
        <f>SUM(D210:E210)</f>
        <v>154</v>
      </c>
      <c r="D210" s="667">
        <f t="shared" si="27"/>
        <v>74</v>
      </c>
      <c r="E210" s="667">
        <f t="shared" si="27"/>
        <v>80</v>
      </c>
      <c r="F210" s="667">
        <f>SUM(G210:H210)</f>
        <v>154</v>
      </c>
      <c r="G210" s="667">
        <v>74</v>
      </c>
      <c r="H210" s="667">
        <v>80</v>
      </c>
      <c r="I210" s="598" t="s">
        <v>323</v>
      </c>
      <c r="J210" s="598" t="s">
        <v>323</v>
      </c>
      <c r="K210" s="598" t="s">
        <v>649</v>
      </c>
      <c r="L210" s="668">
        <v>69</v>
      </c>
      <c r="M210" s="661"/>
    </row>
    <row r="211" spans="1:13" s="353" customFormat="1" ht="18" customHeight="1" thickBot="1">
      <c r="A211" s="354" t="s">
        <v>542</v>
      </c>
      <c r="B211" s="669">
        <v>90</v>
      </c>
      <c r="C211" s="670">
        <f>SUM(D211:E211)</f>
        <v>190</v>
      </c>
      <c r="D211" s="670">
        <f t="shared" si="27"/>
        <v>102</v>
      </c>
      <c r="E211" s="670">
        <f t="shared" si="27"/>
        <v>88</v>
      </c>
      <c r="F211" s="670">
        <f>SUM(G211:H211)</f>
        <v>190</v>
      </c>
      <c r="G211" s="670">
        <v>102</v>
      </c>
      <c r="H211" s="670">
        <v>88</v>
      </c>
      <c r="I211" s="605" t="s">
        <v>323</v>
      </c>
      <c r="J211" s="605" t="s">
        <v>644</v>
      </c>
      <c r="K211" s="605" t="s">
        <v>323</v>
      </c>
      <c r="L211" s="671">
        <v>70</v>
      </c>
      <c r="M211" s="672"/>
    </row>
    <row r="212" spans="1:13" s="613" customFormat="1" ht="13.5" customHeight="1">
      <c r="A212" s="1021" t="s">
        <v>967</v>
      </c>
      <c r="B212" s="609"/>
      <c r="C212" s="610"/>
      <c r="D212" s="610"/>
      <c r="E212" s="610"/>
      <c r="F212" s="610"/>
      <c r="G212" s="1055" t="s">
        <v>968</v>
      </c>
      <c r="H212" s="1055"/>
      <c r="I212" s="1055"/>
      <c r="J212" s="1055"/>
      <c r="K212" s="610"/>
      <c r="L212" s="611"/>
      <c r="M212" s="612"/>
    </row>
    <row r="213" spans="1:13" s="613" customFormat="1" ht="13.5" customHeight="1">
      <c r="A213" s="608" t="s">
        <v>1002</v>
      </c>
      <c r="B213" s="609"/>
      <c r="C213" s="610"/>
      <c r="D213" s="610"/>
      <c r="E213" s="610"/>
      <c r="F213" s="610"/>
      <c r="G213" s="1022" t="s">
        <v>1003</v>
      </c>
      <c r="H213" s="1022"/>
      <c r="I213" s="1022"/>
      <c r="J213" s="1022"/>
      <c r="K213" s="610"/>
      <c r="L213" s="611"/>
      <c r="M213" s="612"/>
    </row>
    <row r="214" spans="1:13" s="613" customFormat="1" ht="13.5" customHeight="1">
      <c r="A214" s="608" t="s">
        <v>1001</v>
      </c>
      <c r="B214" s="609"/>
      <c r="C214" s="610"/>
      <c r="D214" s="610"/>
      <c r="E214" s="610"/>
      <c r="F214" s="610"/>
      <c r="G214" s="1022"/>
      <c r="H214" s="1022"/>
      <c r="I214" s="1022"/>
      <c r="J214" s="1022"/>
      <c r="K214" s="610"/>
      <c r="L214" s="611"/>
      <c r="M214" s="612"/>
    </row>
    <row r="215" spans="1:13" s="613" customFormat="1" ht="13.5" customHeight="1">
      <c r="A215" s="615" t="s">
        <v>740</v>
      </c>
      <c r="B215" s="616"/>
      <c r="C215" s="616"/>
      <c r="D215" s="616"/>
      <c r="E215" s="616"/>
      <c r="F215" s="616"/>
      <c r="G215" s="1056" t="s">
        <v>741</v>
      </c>
      <c r="H215" s="1056"/>
      <c r="I215" s="1056"/>
      <c r="J215" s="1056"/>
      <c r="K215" s="1056"/>
      <c r="L215" s="1056"/>
      <c r="M215" s="615"/>
    </row>
    <row r="216" spans="1:13" s="327" customFormat="1" ht="12.75" customHeight="1">
      <c r="A216" s="333" t="s">
        <v>360</v>
      </c>
      <c r="B216" s="185"/>
      <c r="C216" s="186"/>
      <c r="D216" s="185"/>
      <c r="E216" s="185"/>
      <c r="F216" s="185"/>
      <c r="G216" s="185"/>
      <c r="H216" s="185"/>
      <c r="I216" s="185"/>
      <c r="J216" s="321"/>
      <c r="K216" s="196"/>
      <c r="M216" s="328" t="s">
        <v>342</v>
      </c>
    </row>
    <row r="217" spans="1:13" s="321" customFormat="1" ht="19.5" customHeight="1">
      <c r="A217" s="319"/>
      <c r="B217" s="196"/>
      <c r="C217" s="208"/>
      <c r="D217" s="196"/>
      <c r="E217" s="196"/>
      <c r="F217" s="196"/>
      <c r="G217" s="196"/>
      <c r="H217" s="196"/>
      <c r="I217" s="196"/>
      <c r="J217" s="196"/>
      <c r="K217" s="196"/>
      <c r="L217" s="327"/>
      <c r="M217" s="196"/>
    </row>
    <row r="218" spans="1:13" s="364" customFormat="1" ht="24.75" customHeight="1">
      <c r="A218" s="1060" t="s">
        <v>876</v>
      </c>
      <c r="B218" s="1060"/>
      <c r="C218" s="1060"/>
      <c r="D218" s="1060"/>
      <c r="E218" s="1060"/>
      <c r="F218" s="1060"/>
      <c r="G218" s="1063" t="s">
        <v>877</v>
      </c>
      <c r="H218" s="1063"/>
      <c r="I218" s="1063"/>
      <c r="J218" s="1063"/>
      <c r="K218" s="1063"/>
      <c r="L218" s="1063"/>
      <c r="M218" s="1063"/>
    </row>
    <row r="219" spans="1:13" s="345" customFormat="1" ht="19.5" customHeight="1">
      <c r="A219" s="356"/>
      <c r="B219" s="356"/>
      <c r="C219" s="356"/>
      <c r="D219" s="356"/>
      <c r="E219" s="356"/>
      <c r="F219" s="356"/>
      <c r="G219" s="212"/>
      <c r="H219" s="212"/>
      <c r="I219" s="212"/>
      <c r="J219" s="212"/>
      <c r="K219" s="212"/>
      <c r="L219" s="327"/>
      <c r="M219" s="212"/>
    </row>
    <row r="220" spans="1:13" ht="19.5" customHeight="1">
      <c r="A220" s="338" t="s">
        <v>318</v>
      </c>
      <c r="C220" s="348"/>
      <c r="D220" s="193"/>
      <c r="E220" s="193"/>
      <c r="F220" s="193"/>
      <c r="G220" s="201"/>
      <c r="H220" s="201"/>
      <c r="I220" s="201"/>
      <c r="J220" s="201"/>
      <c r="K220" s="201"/>
      <c r="M220" s="193"/>
    </row>
    <row r="221" spans="1:13" ht="19.5" customHeight="1" thickBot="1">
      <c r="A221" s="347" t="s">
        <v>186</v>
      </c>
      <c r="B221" s="193"/>
      <c r="C221" s="193"/>
      <c r="D221" s="193"/>
      <c r="E221" s="193"/>
      <c r="F221" s="193"/>
      <c r="G221" s="193"/>
      <c r="H221" s="193"/>
      <c r="I221" s="193"/>
      <c r="J221" s="193"/>
      <c r="K221" s="193"/>
      <c r="M221" s="210" t="s">
        <v>7</v>
      </c>
    </row>
    <row r="222" spans="1:13" ht="17.25" customHeight="1">
      <c r="A222" s="579"/>
      <c r="B222" s="580" t="s">
        <v>721</v>
      </c>
      <c r="C222" s="547" t="s">
        <v>685</v>
      </c>
      <c r="D222" s="548"/>
      <c r="E222" s="548"/>
      <c r="F222" s="548"/>
      <c r="G222" s="549" t="s">
        <v>686</v>
      </c>
      <c r="H222" s="548"/>
      <c r="I222" s="548"/>
      <c r="J222" s="548"/>
      <c r="K222" s="550"/>
      <c r="L222" s="1052" t="s">
        <v>999</v>
      </c>
      <c r="M222" s="581"/>
    </row>
    <row r="223" spans="1:13" ht="17.25" customHeight="1">
      <c r="A223" s="582" t="s">
        <v>708</v>
      </c>
      <c r="B223" s="583"/>
      <c r="C223" s="553" t="s">
        <v>1000</v>
      </c>
      <c r="D223" s="554"/>
      <c r="E223" s="555"/>
      <c r="F223" s="556" t="s">
        <v>556</v>
      </c>
      <c r="G223" s="557"/>
      <c r="H223" s="558"/>
      <c r="I223" s="553" t="s">
        <v>557</v>
      </c>
      <c r="J223" s="559"/>
      <c r="K223" s="558"/>
      <c r="L223" s="1053"/>
      <c r="M223" s="584" t="s">
        <v>319</v>
      </c>
    </row>
    <row r="224" spans="1:13" ht="17.25" customHeight="1">
      <c r="A224" s="585" t="s">
        <v>709</v>
      </c>
      <c r="B224" s="583"/>
      <c r="C224" s="561"/>
      <c r="D224" s="562" t="s">
        <v>688</v>
      </c>
      <c r="E224" s="562" t="s">
        <v>689</v>
      </c>
      <c r="F224" s="563"/>
      <c r="G224" s="562" t="s">
        <v>688</v>
      </c>
      <c r="H224" s="564" t="s">
        <v>689</v>
      </c>
      <c r="I224" s="565"/>
      <c r="J224" s="566" t="s">
        <v>688</v>
      </c>
      <c r="K224" s="552" t="s">
        <v>689</v>
      </c>
      <c r="L224" s="1053"/>
      <c r="M224" s="586" t="s">
        <v>320</v>
      </c>
    </row>
    <row r="225" spans="1:13" ht="17.25" customHeight="1">
      <c r="A225" s="582"/>
      <c r="B225" s="587" t="s">
        <v>38</v>
      </c>
      <c r="C225" s="568" t="s">
        <v>559</v>
      </c>
      <c r="D225" s="567" t="s">
        <v>67</v>
      </c>
      <c r="E225" s="567" t="s">
        <v>68</v>
      </c>
      <c r="F225" s="569" t="s">
        <v>64</v>
      </c>
      <c r="G225" s="567" t="s">
        <v>67</v>
      </c>
      <c r="H225" s="568" t="s">
        <v>68</v>
      </c>
      <c r="I225" s="568" t="s">
        <v>36</v>
      </c>
      <c r="J225" s="570" t="s">
        <v>67</v>
      </c>
      <c r="K225" s="567" t="s">
        <v>68</v>
      </c>
      <c r="L225" s="1054"/>
      <c r="M225" s="588"/>
    </row>
    <row r="226" spans="1:13" s="353" customFormat="1" ht="17.25" customHeight="1">
      <c r="A226" s="374" t="s">
        <v>384</v>
      </c>
      <c r="B226" s="673">
        <v>89</v>
      </c>
      <c r="C226" s="674">
        <f aca="true" t="shared" si="28" ref="C226:C242">SUM(D226:E226)</f>
        <v>188</v>
      </c>
      <c r="D226" s="674">
        <f>SUM(G226,J226)</f>
        <v>93</v>
      </c>
      <c r="E226" s="674">
        <f>SUM(H226,K226)</f>
        <v>95</v>
      </c>
      <c r="F226" s="674">
        <f>SUM(G226:H226)</f>
        <v>188</v>
      </c>
      <c r="G226" s="674">
        <v>93</v>
      </c>
      <c r="H226" s="674">
        <v>95</v>
      </c>
      <c r="I226" s="644" t="s">
        <v>323</v>
      </c>
      <c r="J226" s="644" t="s">
        <v>323</v>
      </c>
      <c r="K226" s="644" t="s">
        <v>644</v>
      </c>
      <c r="L226" s="675">
        <v>71</v>
      </c>
      <c r="M226" s="203"/>
    </row>
    <row r="227" spans="1:13" s="353" customFormat="1" ht="17.25" customHeight="1">
      <c r="A227" s="352" t="s">
        <v>385</v>
      </c>
      <c r="B227" s="665">
        <v>67</v>
      </c>
      <c r="C227" s="667">
        <f t="shared" si="28"/>
        <v>157</v>
      </c>
      <c r="D227" s="667">
        <f aca="true" t="shared" si="29" ref="D227:E242">SUM(G227,J227)</f>
        <v>85</v>
      </c>
      <c r="E227" s="667">
        <f t="shared" si="29"/>
        <v>72</v>
      </c>
      <c r="F227" s="667">
        <f aca="true" t="shared" si="30" ref="F227:F242">SUM(G227:H227)</f>
        <v>157</v>
      </c>
      <c r="G227" s="667">
        <v>85</v>
      </c>
      <c r="H227" s="667">
        <v>72</v>
      </c>
      <c r="I227" s="598" t="s">
        <v>323</v>
      </c>
      <c r="J227" s="598" t="s">
        <v>323</v>
      </c>
      <c r="K227" s="598" t="s">
        <v>323</v>
      </c>
      <c r="L227" s="668">
        <v>58</v>
      </c>
      <c r="M227" s="204"/>
    </row>
    <row r="228" spans="1:13" s="353" customFormat="1" ht="17.25" customHeight="1">
      <c r="A228" s="352" t="s">
        <v>386</v>
      </c>
      <c r="B228" s="665">
        <v>216</v>
      </c>
      <c r="C228" s="667">
        <f t="shared" si="28"/>
        <v>401</v>
      </c>
      <c r="D228" s="667">
        <f t="shared" si="29"/>
        <v>206</v>
      </c>
      <c r="E228" s="667">
        <f t="shared" si="29"/>
        <v>195</v>
      </c>
      <c r="F228" s="667">
        <f t="shared" si="30"/>
        <v>401</v>
      </c>
      <c r="G228" s="667">
        <v>206</v>
      </c>
      <c r="H228" s="667">
        <v>195</v>
      </c>
      <c r="I228" s="598" t="s">
        <v>323</v>
      </c>
      <c r="J228" s="598" t="s">
        <v>644</v>
      </c>
      <c r="K228" s="598" t="s">
        <v>323</v>
      </c>
      <c r="L228" s="668">
        <v>150</v>
      </c>
      <c r="M228" s="204"/>
    </row>
    <row r="229" spans="1:13" s="353" customFormat="1" ht="17.25" customHeight="1">
      <c r="A229" s="352" t="s">
        <v>387</v>
      </c>
      <c r="B229" s="665">
        <v>31</v>
      </c>
      <c r="C229" s="667">
        <f t="shared" si="28"/>
        <v>53</v>
      </c>
      <c r="D229" s="667">
        <f t="shared" si="29"/>
        <v>27</v>
      </c>
      <c r="E229" s="667">
        <f t="shared" si="29"/>
        <v>26</v>
      </c>
      <c r="F229" s="667">
        <f t="shared" si="30"/>
        <v>53</v>
      </c>
      <c r="G229" s="667">
        <v>27</v>
      </c>
      <c r="H229" s="667">
        <v>26</v>
      </c>
      <c r="I229" s="598" t="s">
        <v>323</v>
      </c>
      <c r="J229" s="598" t="s">
        <v>644</v>
      </c>
      <c r="K229" s="598" t="s">
        <v>644</v>
      </c>
      <c r="L229" s="668">
        <v>8</v>
      </c>
      <c r="M229" s="204"/>
    </row>
    <row r="230" spans="1:13" s="353" customFormat="1" ht="17.25" customHeight="1">
      <c r="A230" s="352" t="s">
        <v>388</v>
      </c>
      <c r="B230" s="665">
        <v>112</v>
      </c>
      <c r="C230" s="667">
        <f t="shared" si="28"/>
        <v>226</v>
      </c>
      <c r="D230" s="667">
        <f t="shared" si="29"/>
        <v>115</v>
      </c>
      <c r="E230" s="667">
        <f t="shared" si="29"/>
        <v>111</v>
      </c>
      <c r="F230" s="667">
        <f t="shared" si="30"/>
        <v>226</v>
      </c>
      <c r="G230" s="667">
        <v>115</v>
      </c>
      <c r="H230" s="667">
        <v>111</v>
      </c>
      <c r="I230" s="598" t="s">
        <v>323</v>
      </c>
      <c r="J230" s="598" t="s">
        <v>644</v>
      </c>
      <c r="K230" s="598" t="s">
        <v>323</v>
      </c>
      <c r="L230" s="668">
        <v>84</v>
      </c>
      <c r="M230" s="204"/>
    </row>
    <row r="231" spans="1:13" s="353" customFormat="1" ht="17.25" customHeight="1">
      <c r="A231" s="352" t="s">
        <v>389</v>
      </c>
      <c r="B231" s="665">
        <v>131</v>
      </c>
      <c r="C231" s="667">
        <f t="shared" si="28"/>
        <v>234</v>
      </c>
      <c r="D231" s="667">
        <f t="shared" si="29"/>
        <v>133</v>
      </c>
      <c r="E231" s="667">
        <f t="shared" si="29"/>
        <v>101</v>
      </c>
      <c r="F231" s="667">
        <f t="shared" si="30"/>
        <v>234</v>
      </c>
      <c r="G231" s="667">
        <v>133</v>
      </c>
      <c r="H231" s="667">
        <v>101</v>
      </c>
      <c r="I231" s="598" t="s">
        <v>323</v>
      </c>
      <c r="J231" s="598" t="s">
        <v>644</v>
      </c>
      <c r="K231" s="598" t="s">
        <v>644</v>
      </c>
      <c r="L231" s="668">
        <v>78</v>
      </c>
      <c r="M231" s="204"/>
    </row>
    <row r="232" spans="1:13" s="353" customFormat="1" ht="17.25" customHeight="1">
      <c r="A232" s="352" t="s">
        <v>234</v>
      </c>
      <c r="B232" s="665">
        <v>105</v>
      </c>
      <c r="C232" s="667">
        <f t="shared" si="28"/>
        <v>231</v>
      </c>
      <c r="D232" s="667">
        <f t="shared" si="29"/>
        <v>111</v>
      </c>
      <c r="E232" s="667">
        <f t="shared" si="29"/>
        <v>120</v>
      </c>
      <c r="F232" s="667">
        <f t="shared" si="30"/>
        <v>231</v>
      </c>
      <c r="G232" s="667">
        <v>111</v>
      </c>
      <c r="H232" s="667">
        <v>120</v>
      </c>
      <c r="I232" s="598" t="s">
        <v>323</v>
      </c>
      <c r="J232" s="598" t="s">
        <v>644</v>
      </c>
      <c r="K232" s="598" t="s">
        <v>644</v>
      </c>
      <c r="L232" s="668">
        <v>69</v>
      </c>
      <c r="M232" s="204"/>
    </row>
    <row r="233" spans="1:13" s="353" customFormat="1" ht="17.25" customHeight="1">
      <c r="A233" s="352" t="s">
        <v>390</v>
      </c>
      <c r="B233" s="665">
        <v>59</v>
      </c>
      <c r="C233" s="667">
        <f t="shared" si="28"/>
        <v>88</v>
      </c>
      <c r="D233" s="667">
        <f t="shared" si="29"/>
        <v>41</v>
      </c>
      <c r="E233" s="667">
        <f t="shared" si="29"/>
        <v>47</v>
      </c>
      <c r="F233" s="667">
        <f t="shared" si="30"/>
        <v>88</v>
      </c>
      <c r="G233" s="667">
        <v>41</v>
      </c>
      <c r="H233" s="667">
        <v>47</v>
      </c>
      <c r="I233" s="598" t="s">
        <v>323</v>
      </c>
      <c r="J233" s="598" t="s">
        <v>644</v>
      </c>
      <c r="K233" s="598" t="s">
        <v>323</v>
      </c>
      <c r="L233" s="668">
        <v>38</v>
      </c>
      <c r="M233" s="204"/>
    </row>
    <row r="234" spans="1:13" s="353" customFormat="1" ht="17.25" customHeight="1">
      <c r="A234" s="352" t="s">
        <v>391</v>
      </c>
      <c r="B234" s="665">
        <v>104</v>
      </c>
      <c r="C234" s="667">
        <f t="shared" si="28"/>
        <v>191</v>
      </c>
      <c r="D234" s="667">
        <f t="shared" si="29"/>
        <v>95</v>
      </c>
      <c r="E234" s="667">
        <f t="shared" si="29"/>
        <v>96</v>
      </c>
      <c r="F234" s="667">
        <f t="shared" si="30"/>
        <v>191</v>
      </c>
      <c r="G234" s="667">
        <v>95</v>
      </c>
      <c r="H234" s="667">
        <v>96</v>
      </c>
      <c r="I234" s="598" t="s">
        <v>323</v>
      </c>
      <c r="J234" s="598" t="s">
        <v>644</v>
      </c>
      <c r="K234" s="598" t="s">
        <v>323</v>
      </c>
      <c r="L234" s="668">
        <v>54</v>
      </c>
      <c r="M234" s="204"/>
    </row>
    <row r="235" spans="1:13" s="353" customFormat="1" ht="17.25" customHeight="1">
      <c r="A235" s="352" t="s">
        <v>392</v>
      </c>
      <c r="B235" s="665">
        <v>71</v>
      </c>
      <c r="C235" s="667">
        <f t="shared" si="28"/>
        <v>128</v>
      </c>
      <c r="D235" s="667">
        <f t="shared" si="29"/>
        <v>63</v>
      </c>
      <c r="E235" s="667">
        <f t="shared" si="29"/>
        <v>65</v>
      </c>
      <c r="F235" s="667">
        <f t="shared" si="30"/>
        <v>128</v>
      </c>
      <c r="G235" s="667">
        <v>63</v>
      </c>
      <c r="H235" s="667">
        <v>65</v>
      </c>
      <c r="I235" s="598" t="s">
        <v>323</v>
      </c>
      <c r="J235" s="598" t="s">
        <v>323</v>
      </c>
      <c r="K235" s="598" t="s">
        <v>323</v>
      </c>
      <c r="L235" s="668">
        <v>67</v>
      </c>
      <c r="M235" s="204"/>
    </row>
    <row r="236" spans="1:13" s="353" customFormat="1" ht="17.25" customHeight="1">
      <c r="A236" s="352" t="s">
        <v>393</v>
      </c>
      <c r="B236" s="665">
        <v>39</v>
      </c>
      <c r="C236" s="667">
        <f t="shared" si="28"/>
        <v>72</v>
      </c>
      <c r="D236" s="667">
        <f t="shared" si="29"/>
        <v>32</v>
      </c>
      <c r="E236" s="667">
        <f t="shared" si="29"/>
        <v>40</v>
      </c>
      <c r="F236" s="667">
        <f t="shared" si="30"/>
        <v>72</v>
      </c>
      <c r="G236" s="667">
        <v>32</v>
      </c>
      <c r="H236" s="667">
        <v>40</v>
      </c>
      <c r="I236" s="598" t="s">
        <v>323</v>
      </c>
      <c r="J236" s="598" t="s">
        <v>644</v>
      </c>
      <c r="K236" s="598" t="s">
        <v>644</v>
      </c>
      <c r="L236" s="668">
        <v>40</v>
      </c>
      <c r="M236" s="204"/>
    </row>
    <row r="237" spans="1:13" s="353" customFormat="1" ht="17.25" customHeight="1">
      <c r="A237" s="352" t="s">
        <v>394</v>
      </c>
      <c r="B237" s="665">
        <v>91</v>
      </c>
      <c r="C237" s="667">
        <f t="shared" si="28"/>
        <v>190</v>
      </c>
      <c r="D237" s="667">
        <f t="shared" si="29"/>
        <v>101</v>
      </c>
      <c r="E237" s="667">
        <f t="shared" si="29"/>
        <v>89</v>
      </c>
      <c r="F237" s="667">
        <f t="shared" si="30"/>
        <v>190</v>
      </c>
      <c r="G237" s="667">
        <v>101</v>
      </c>
      <c r="H237" s="667">
        <v>89</v>
      </c>
      <c r="I237" s="598" t="s">
        <v>323</v>
      </c>
      <c r="J237" s="598" t="s">
        <v>644</v>
      </c>
      <c r="K237" s="598" t="s">
        <v>323</v>
      </c>
      <c r="L237" s="668">
        <v>75</v>
      </c>
      <c r="M237" s="204"/>
    </row>
    <row r="238" spans="1:13" s="353" customFormat="1" ht="17.25" customHeight="1">
      <c r="A238" s="352" t="s">
        <v>395</v>
      </c>
      <c r="B238" s="665">
        <v>84</v>
      </c>
      <c r="C238" s="667">
        <f t="shared" si="28"/>
        <v>169</v>
      </c>
      <c r="D238" s="667">
        <f t="shared" si="29"/>
        <v>83</v>
      </c>
      <c r="E238" s="667">
        <f t="shared" si="29"/>
        <v>86</v>
      </c>
      <c r="F238" s="667">
        <f t="shared" si="30"/>
        <v>169</v>
      </c>
      <c r="G238" s="667">
        <v>83</v>
      </c>
      <c r="H238" s="667">
        <v>86</v>
      </c>
      <c r="I238" s="598" t="s">
        <v>323</v>
      </c>
      <c r="J238" s="598" t="s">
        <v>644</v>
      </c>
      <c r="K238" s="598" t="s">
        <v>323</v>
      </c>
      <c r="L238" s="668">
        <v>78</v>
      </c>
      <c r="M238" s="204"/>
    </row>
    <row r="239" spans="1:13" s="353" customFormat="1" ht="17.25" customHeight="1">
      <c r="A239" s="352" t="s">
        <v>396</v>
      </c>
      <c r="B239" s="665">
        <v>119</v>
      </c>
      <c r="C239" s="667">
        <f t="shared" si="28"/>
        <v>220</v>
      </c>
      <c r="D239" s="667">
        <f t="shared" si="29"/>
        <v>114</v>
      </c>
      <c r="E239" s="667">
        <f t="shared" si="29"/>
        <v>106</v>
      </c>
      <c r="F239" s="667">
        <f t="shared" si="30"/>
        <v>220</v>
      </c>
      <c r="G239" s="667">
        <v>114</v>
      </c>
      <c r="H239" s="667">
        <v>106</v>
      </c>
      <c r="I239" s="598" t="s">
        <v>323</v>
      </c>
      <c r="J239" s="598" t="s">
        <v>644</v>
      </c>
      <c r="K239" s="598" t="s">
        <v>323</v>
      </c>
      <c r="L239" s="668">
        <v>85</v>
      </c>
      <c r="M239" s="204"/>
    </row>
    <row r="240" spans="1:13" s="353" customFormat="1" ht="17.25" customHeight="1">
      <c r="A240" s="352" t="s">
        <v>397</v>
      </c>
      <c r="B240" s="665">
        <v>62</v>
      </c>
      <c r="C240" s="667">
        <f t="shared" si="28"/>
        <v>117</v>
      </c>
      <c r="D240" s="667">
        <f t="shared" si="29"/>
        <v>62</v>
      </c>
      <c r="E240" s="667">
        <f t="shared" si="29"/>
        <v>55</v>
      </c>
      <c r="F240" s="667">
        <f t="shared" si="30"/>
        <v>117</v>
      </c>
      <c r="G240" s="667">
        <v>62</v>
      </c>
      <c r="H240" s="667">
        <v>55</v>
      </c>
      <c r="I240" s="598" t="s">
        <v>323</v>
      </c>
      <c r="J240" s="598" t="s">
        <v>323</v>
      </c>
      <c r="K240" s="598" t="s">
        <v>323</v>
      </c>
      <c r="L240" s="668">
        <v>55</v>
      </c>
      <c r="M240" s="204"/>
    </row>
    <row r="241" spans="1:13" s="353" customFormat="1" ht="17.25" customHeight="1">
      <c r="A241" s="352" t="s">
        <v>398</v>
      </c>
      <c r="B241" s="665">
        <v>71</v>
      </c>
      <c r="C241" s="667">
        <f t="shared" si="28"/>
        <v>149</v>
      </c>
      <c r="D241" s="667">
        <f t="shared" si="29"/>
        <v>71</v>
      </c>
      <c r="E241" s="667">
        <f t="shared" si="29"/>
        <v>78</v>
      </c>
      <c r="F241" s="667">
        <f t="shared" si="30"/>
        <v>149</v>
      </c>
      <c r="G241" s="667">
        <v>71</v>
      </c>
      <c r="H241" s="667">
        <v>78</v>
      </c>
      <c r="I241" s="598" t="s">
        <v>323</v>
      </c>
      <c r="J241" s="598" t="s">
        <v>323</v>
      </c>
      <c r="K241" s="598" t="s">
        <v>644</v>
      </c>
      <c r="L241" s="668">
        <v>61</v>
      </c>
      <c r="M241" s="204"/>
    </row>
    <row r="242" spans="1:13" s="353" customFormat="1" ht="17.25" customHeight="1">
      <c r="A242" s="352" t="s">
        <v>399</v>
      </c>
      <c r="B242" s="665">
        <v>40</v>
      </c>
      <c r="C242" s="667">
        <f t="shared" si="28"/>
        <v>73</v>
      </c>
      <c r="D242" s="667">
        <f t="shared" si="29"/>
        <v>37</v>
      </c>
      <c r="E242" s="667">
        <f t="shared" si="29"/>
        <v>36</v>
      </c>
      <c r="F242" s="667">
        <f t="shared" si="30"/>
        <v>73</v>
      </c>
      <c r="G242" s="667">
        <v>37</v>
      </c>
      <c r="H242" s="667">
        <v>36</v>
      </c>
      <c r="I242" s="598" t="s">
        <v>323</v>
      </c>
      <c r="J242" s="598" t="s">
        <v>323</v>
      </c>
      <c r="K242" s="598" t="s">
        <v>644</v>
      </c>
      <c r="L242" s="668">
        <v>27</v>
      </c>
      <c r="M242" s="204"/>
    </row>
    <row r="243" spans="1:13" s="360" customFormat="1" ht="17.25" customHeight="1">
      <c r="A243" s="359" t="s">
        <v>400</v>
      </c>
      <c r="B243" s="636">
        <f>SUM(B244:B255,B270:B282)</f>
        <v>2760</v>
      </c>
      <c r="C243" s="636">
        <f>SUM(C244:C255)+SUM(C270:C282)+I243</f>
        <v>5347</v>
      </c>
      <c r="D243" s="636">
        <f>SUM(D244:D255,D270:D282,J243)</f>
        <v>2723</v>
      </c>
      <c r="E243" s="636">
        <f>SUM(E244:E255,E270:E282,K243)</f>
        <v>2624</v>
      </c>
      <c r="F243" s="636">
        <f>SUM(F244:F255,F270:F282)</f>
        <v>5269</v>
      </c>
      <c r="G243" s="636">
        <f>SUM(G244:G255,G270:G282)</f>
        <v>2662</v>
      </c>
      <c r="H243" s="636">
        <f>SUM(H244:H255,H270:H282)</f>
        <v>2607</v>
      </c>
      <c r="I243" s="636">
        <v>78</v>
      </c>
      <c r="J243" s="636">
        <v>61</v>
      </c>
      <c r="K243" s="636">
        <v>17</v>
      </c>
      <c r="L243" s="636">
        <f>SUM(L244:L255,L270:L282)</f>
        <v>1945</v>
      </c>
      <c r="M243" s="406" t="s">
        <v>401</v>
      </c>
    </row>
    <row r="244" spans="1:13" ht="17.25" customHeight="1">
      <c r="A244" s="391" t="s">
        <v>509</v>
      </c>
      <c r="B244" s="470">
        <v>111</v>
      </c>
      <c r="C244" s="470">
        <f aca="true" t="shared" si="31" ref="C244:C255">SUM(D244:E244)</f>
        <v>227</v>
      </c>
      <c r="D244" s="470">
        <f>SUM(G244,J244)</f>
        <v>116</v>
      </c>
      <c r="E244" s="470">
        <f>SUM(H244,K244)</f>
        <v>111</v>
      </c>
      <c r="F244" s="470">
        <f>SUM(G244:H244)</f>
        <v>227</v>
      </c>
      <c r="G244" s="470">
        <v>116</v>
      </c>
      <c r="H244" s="470">
        <v>111</v>
      </c>
      <c r="I244" s="598" t="s">
        <v>323</v>
      </c>
      <c r="J244" s="598" t="s">
        <v>323</v>
      </c>
      <c r="K244" s="598" t="s">
        <v>323</v>
      </c>
      <c r="L244" s="470">
        <v>76</v>
      </c>
      <c r="M244" s="205"/>
    </row>
    <row r="245" spans="1:13" ht="17.25" customHeight="1">
      <c r="A245" s="391" t="s">
        <v>510</v>
      </c>
      <c r="B245" s="470">
        <v>73</v>
      </c>
      <c r="C245" s="470">
        <f t="shared" si="31"/>
        <v>142</v>
      </c>
      <c r="D245" s="470">
        <f aca="true" t="shared" si="32" ref="D245:E255">SUM(G245,J245)</f>
        <v>77</v>
      </c>
      <c r="E245" s="470">
        <f t="shared" si="32"/>
        <v>65</v>
      </c>
      <c r="F245" s="470">
        <f aca="true" t="shared" si="33" ref="F245:F255">SUM(G245:H245)</f>
        <v>142</v>
      </c>
      <c r="G245" s="470">
        <v>77</v>
      </c>
      <c r="H245" s="470">
        <v>65</v>
      </c>
      <c r="I245" s="598" t="s">
        <v>323</v>
      </c>
      <c r="J245" s="598" t="s">
        <v>323</v>
      </c>
      <c r="K245" s="598" t="s">
        <v>323</v>
      </c>
      <c r="L245" s="470">
        <v>54</v>
      </c>
      <c r="M245" s="205"/>
    </row>
    <row r="246" spans="1:13" ht="17.25" customHeight="1">
      <c r="A246" s="391" t="s">
        <v>511</v>
      </c>
      <c r="B246" s="470">
        <v>198</v>
      </c>
      <c r="C246" s="470">
        <f t="shared" si="31"/>
        <v>410</v>
      </c>
      <c r="D246" s="470">
        <f t="shared" si="32"/>
        <v>206</v>
      </c>
      <c r="E246" s="470">
        <f t="shared" si="32"/>
        <v>204</v>
      </c>
      <c r="F246" s="470">
        <f t="shared" si="33"/>
        <v>410</v>
      </c>
      <c r="G246" s="470">
        <v>206</v>
      </c>
      <c r="H246" s="470">
        <v>204</v>
      </c>
      <c r="I246" s="598" t="s">
        <v>323</v>
      </c>
      <c r="J246" s="598" t="s">
        <v>323</v>
      </c>
      <c r="K246" s="598" t="s">
        <v>323</v>
      </c>
      <c r="L246" s="470">
        <v>123</v>
      </c>
      <c r="M246" s="205"/>
    </row>
    <row r="247" spans="1:13" ht="17.25" customHeight="1">
      <c r="A247" s="391" t="s">
        <v>512</v>
      </c>
      <c r="B247" s="470">
        <v>189</v>
      </c>
      <c r="C247" s="470">
        <f t="shared" si="31"/>
        <v>360</v>
      </c>
      <c r="D247" s="470">
        <f t="shared" si="32"/>
        <v>178</v>
      </c>
      <c r="E247" s="470">
        <f t="shared" si="32"/>
        <v>182</v>
      </c>
      <c r="F247" s="470">
        <f t="shared" si="33"/>
        <v>360</v>
      </c>
      <c r="G247" s="470">
        <v>178</v>
      </c>
      <c r="H247" s="470">
        <v>182</v>
      </c>
      <c r="I247" s="598" t="s">
        <v>323</v>
      </c>
      <c r="J247" s="598" t="s">
        <v>323</v>
      </c>
      <c r="K247" s="598" t="s">
        <v>323</v>
      </c>
      <c r="L247" s="470">
        <v>107</v>
      </c>
      <c r="M247" s="205"/>
    </row>
    <row r="248" spans="1:13" ht="17.25" customHeight="1">
      <c r="A248" s="391" t="s">
        <v>513</v>
      </c>
      <c r="B248" s="470">
        <v>264</v>
      </c>
      <c r="C248" s="470">
        <f t="shared" si="31"/>
        <v>544</v>
      </c>
      <c r="D248" s="470">
        <f t="shared" si="32"/>
        <v>267</v>
      </c>
      <c r="E248" s="470">
        <f t="shared" si="32"/>
        <v>277</v>
      </c>
      <c r="F248" s="470">
        <f t="shared" si="33"/>
        <v>544</v>
      </c>
      <c r="G248" s="470">
        <v>267</v>
      </c>
      <c r="H248" s="470">
        <v>277</v>
      </c>
      <c r="I248" s="598" t="s">
        <v>323</v>
      </c>
      <c r="J248" s="598" t="s">
        <v>594</v>
      </c>
      <c r="K248" s="598" t="s">
        <v>323</v>
      </c>
      <c r="L248" s="470">
        <v>200</v>
      </c>
      <c r="M248" s="205"/>
    </row>
    <row r="249" spans="1:13" ht="17.25" customHeight="1">
      <c r="A249" s="391" t="s">
        <v>514</v>
      </c>
      <c r="B249" s="470">
        <v>133</v>
      </c>
      <c r="C249" s="470">
        <f t="shared" si="31"/>
        <v>240</v>
      </c>
      <c r="D249" s="470">
        <f t="shared" si="32"/>
        <v>122</v>
      </c>
      <c r="E249" s="470">
        <f t="shared" si="32"/>
        <v>118</v>
      </c>
      <c r="F249" s="470">
        <f t="shared" si="33"/>
        <v>240</v>
      </c>
      <c r="G249" s="470">
        <v>122</v>
      </c>
      <c r="H249" s="470">
        <v>118</v>
      </c>
      <c r="I249" s="598" t="s">
        <v>323</v>
      </c>
      <c r="J249" s="598" t="s">
        <v>323</v>
      </c>
      <c r="K249" s="598" t="s">
        <v>323</v>
      </c>
      <c r="L249" s="470">
        <v>86</v>
      </c>
      <c r="M249" s="205"/>
    </row>
    <row r="250" spans="1:13" ht="17.25" customHeight="1">
      <c r="A250" s="391" t="s">
        <v>515</v>
      </c>
      <c r="B250" s="470">
        <v>136</v>
      </c>
      <c r="C250" s="470">
        <f t="shared" si="31"/>
        <v>260</v>
      </c>
      <c r="D250" s="470">
        <f t="shared" si="32"/>
        <v>128</v>
      </c>
      <c r="E250" s="470">
        <f t="shared" si="32"/>
        <v>132</v>
      </c>
      <c r="F250" s="470">
        <f t="shared" si="33"/>
        <v>260</v>
      </c>
      <c r="G250" s="470">
        <v>128</v>
      </c>
      <c r="H250" s="470">
        <v>132</v>
      </c>
      <c r="I250" s="598" t="s">
        <v>323</v>
      </c>
      <c r="J250" s="598" t="s">
        <v>323</v>
      </c>
      <c r="K250" s="598" t="s">
        <v>323</v>
      </c>
      <c r="L250" s="470">
        <v>93</v>
      </c>
      <c r="M250" s="205"/>
    </row>
    <row r="251" spans="1:13" ht="17.25" customHeight="1">
      <c r="A251" s="391" t="s">
        <v>516</v>
      </c>
      <c r="B251" s="470">
        <v>89</v>
      </c>
      <c r="C251" s="470">
        <f t="shared" si="31"/>
        <v>185</v>
      </c>
      <c r="D251" s="470">
        <f t="shared" si="32"/>
        <v>97</v>
      </c>
      <c r="E251" s="470">
        <f t="shared" si="32"/>
        <v>88</v>
      </c>
      <c r="F251" s="470">
        <f t="shared" si="33"/>
        <v>185</v>
      </c>
      <c r="G251" s="470">
        <v>97</v>
      </c>
      <c r="H251" s="470">
        <v>88</v>
      </c>
      <c r="I251" s="598" t="s">
        <v>323</v>
      </c>
      <c r="J251" s="598" t="s">
        <v>323</v>
      </c>
      <c r="K251" s="598" t="s">
        <v>323</v>
      </c>
      <c r="L251" s="470">
        <v>50</v>
      </c>
      <c r="M251" s="205"/>
    </row>
    <row r="252" spans="1:13" ht="16.5" customHeight="1">
      <c r="A252" s="391" t="s">
        <v>517</v>
      </c>
      <c r="B252" s="470">
        <v>152</v>
      </c>
      <c r="C252" s="470">
        <f t="shared" si="31"/>
        <v>279</v>
      </c>
      <c r="D252" s="470">
        <f t="shared" si="32"/>
        <v>131</v>
      </c>
      <c r="E252" s="470">
        <f t="shared" si="32"/>
        <v>148</v>
      </c>
      <c r="F252" s="470">
        <f t="shared" si="33"/>
        <v>279</v>
      </c>
      <c r="G252" s="470">
        <v>131</v>
      </c>
      <c r="H252" s="470">
        <v>148</v>
      </c>
      <c r="I252" s="598" t="s">
        <v>323</v>
      </c>
      <c r="J252" s="598" t="s">
        <v>323</v>
      </c>
      <c r="K252" s="598" t="s">
        <v>323</v>
      </c>
      <c r="L252" s="470">
        <v>114</v>
      </c>
      <c r="M252" s="205"/>
    </row>
    <row r="253" spans="1:13" ht="15.75" customHeight="1">
      <c r="A253" s="391" t="s">
        <v>518</v>
      </c>
      <c r="B253" s="470">
        <v>79</v>
      </c>
      <c r="C253" s="470">
        <f>SUM(D253:E253)</f>
        <v>149</v>
      </c>
      <c r="D253" s="470">
        <f t="shared" si="32"/>
        <v>74</v>
      </c>
      <c r="E253" s="470">
        <f t="shared" si="32"/>
        <v>75</v>
      </c>
      <c r="F253" s="470">
        <f t="shared" si="33"/>
        <v>149</v>
      </c>
      <c r="G253" s="470">
        <v>74</v>
      </c>
      <c r="H253" s="470">
        <v>75</v>
      </c>
      <c r="I253" s="598" t="s">
        <v>323</v>
      </c>
      <c r="J253" s="598" t="s">
        <v>323</v>
      </c>
      <c r="K253" s="598" t="s">
        <v>323</v>
      </c>
      <c r="L253" s="470">
        <v>59</v>
      </c>
      <c r="M253" s="205"/>
    </row>
    <row r="254" spans="1:13" ht="16.5" customHeight="1">
      <c r="A254" s="425" t="s">
        <v>561</v>
      </c>
      <c r="B254" s="470">
        <v>33</v>
      </c>
      <c r="C254" s="470">
        <f t="shared" si="31"/>
        <v>74</v>
      </c>
      <c r="D254" s="470">
        <f t="shared" si="32"/>
        <v>40</v>
      </c>
      <c r="E254" s="470">
        <f t="shared" si="32"/>
        <v>34</v>
      </c>
      <c r="F254" s="470">
        <f t="shared" si="33"/>
        <v>74</v>
      </c>
      <c r="G254" s="470">
        <v>40</v>
      </c>
      <c r="H254" s="470">
        <v>34</v>
      </c>
      <c r="I254" s="598" t="s">
        <v>323</v>
      </c>
      <c r="J254" s="598" t="s">
        <v>323</v>
      </c>
      <c r="K254" s="598" t="s">
        <v>323</v>
      </c>
      <c r="L254" s="470">
        <v>21</v>
      </c>
      <c r="M254" s="205"/>
    </row>
    <row r="255" spans="1:13" ht="17.25" customHeight="1" thickBot="1">
      <c r="A255" s="373" t="s">
        <v>519</v>
      </c>
      <c r="B255" s="471">
        <v>111</v>
      </c>
      <c r="C255" s="471">
        <f t="shared" si="31"/>
        <v>202</v>
      </c>
      <c r="D255" s="471">
        <f t="shared" si="32"/>
        <v>114</v>
      </c>
      <c r="E255" s="471">
        <f t="shared" si="32"/>
        <v>88</v>
      </c>
      <c r="F255" s="471">
        <f t="shared" si="33"/>
        <v>202</v>
      </c>
      <c r="G255" s="471">
        <v>114</v>
      </c>
      <c r="H255" s="471">
        <v>88</v>
      </c>
      <c r="I255" s="605" t="s">
        <v>323</v>
      </c>
      <c r="J255" s="605" t="s">
        <v>323</v>
      </c>
      <c r="K255" s="605" t="s">
        <v>323</v>
      </c>
      <c r="L255" s="471">
        <v>91</v>
      </c>
      <c r="M255" s="207"/>
    </row>
    <row r="256" spans="1:13" s="613" customFormat="1" ht="13.5" customHeight="1">
      <c r="A256" s="1021" t="s">
        <v>967</v>
      </c>
      <c r="B256" s="609"/>
      <c r="C256" s="610"/>
      <c r="D256" s="610"/>
      <c r="E256" s="610"/>
      <c r="F256" s="610"/>
      <c r="G256" s="1055" t="s">
        <v>968</v>
      </c>
      <c r="H256" s="1055"/>
      <c r="I256" s="1055"/>
      <c r="J256" s="1055"/>
      <c r="K256" s="610"/>
      <c r="L256" s="611"/>
      <c r="M256" s="612"/>
    </row>
    <row r="257" spans="1:13" s="613" customFormat="1" ht="13.5" customHeight="1">
      <c r="A257" s="608" t="s">
        <v>1002</v>
      </c>
      <c r="B257" s="609"/>
      <c r="C257" s="610"/>
      <c r="D257" s="610"/>
      <c r="E257" s="610"/>
      <c r="F257" s="610"/>
      <c r="G257" s="1022" t="s">
        <v>1003</v>
      </c>
      <c r="H257" s="1022"/>
      <c r="I257" s="1022"/>
      <c r="J257" s="1022"/>
      <c r="K257" s="610"/>
      <c r="L257" s="611"/>
      <c r="M257" s="612"/>
    </row>
    <row r="258" spans="1:13" s="613" customFormat="1" ht="13.5" customHeight="1">
      <c r="A258" s="608" t="s">
        <v>1001</v>
      </c>
      <c r="B258" s="609"/>
      <c r="C258" s="610"/>
      <c r="D258" s="610"/>
      <c r="E258" s="610"/>
      <c r="F258" s="610"/>
      <c r="G258" s="1022"/>
      <c r="H258" s="1022"/>
      <c r="I258" s="1022"/>
      <c r="J258" s="1022"/>
      <c r="K258" s="610"/>
      <c r="L258" s="611"/>
      <c r="M258" s="612"/>
    </row>
    <row r="259" spans="1:13" s="613" customFormat="1" ht="13.5" customHeight="1">
      <c r="A259" s="615" t="s">
        <v>740</v>
      </c>
      <c r="B259" s="616"/>
      <c r="C259" s="616"/>
      <c r="D259" s="616"/>
      <c r="E259" s="616"/>
      <c r="F259" s="616"/>
      <c r="G259" s="1056" t="s">
        <v>741</v>
      </c>
      <c r="H259" s="1056"/>
      <c r="I259" s="1056"/>
      <c r="J259" s="1056"/>
      <c r="K259" s="1056"/>
      <c r="L259" s="1056"/>
      <c r="M259" s="615"/>
    </row>
    <row r="260" spans="1:13" s="327" customFormat="1" ht="12.75" customHeight="1">
      <c r="A260" s="333" t="s">
        <v>360</v>
      </c>
      <c r="B260" s="185"/>
      <c r="C260" s="186"/>
      <c r="D260" s="185"/>
      <c r="E260" s="185"/>
      <c r="F260" s="185"/>
      <c r="G260" s="185"/>
      <c r="H260" s="185"/>
      <c r="I260" s="185"/>
      <c r="J260" s="196"/>
      <c r="K260" s="196"/>
      <c r="M260" s="328" t="s">
        <v>342</v>
      </c>
    </row>
    <row r="261" spans="1:13" s="321" customFormat="1" ht="12.75" customHeight="1">
      <c r="A261" s="319"/>
      <c r="B261" s="196"/>
      <c r="C261" s="208"/>
      <c r="D261" s="196"/>
      <c r="E261" s="196"/>
      <c r="F261" s="196"/>
      <c r="G261" s="196"/>
      <c r="H261" s="196"/>
      <c r="I261" s="196"/>
      <c r="J261" s="196"/>
      <c r="K261" s="196"/>
      <c r="L261" s="327"/>
      <c r="M261" s="196"/>
    </row>
    <row r="262" spans="1:13" s="688" customFormat="1" ht="26.25" customHeight="1">
      <c r="A262" s="1060" t="s">
        <v>878</v>
      </c>
      <c r="B262" s="1060"/>
      <c r="C262" s="1060"/>
      <c r="D262" s="1060"/>
      <c r="E262" s="1060"/>
      <c r="F262" s="1060"/>
      <c r="G262" s="1061" t="s">
        <v>879</v>
      </c>
      <c r="H262" s="1061"/>
      <c r="I262" s="1061"/>
      <c r="J262" s="1061"/>
      <c r="K262" s="1061"/>
      <c r="L262" s="1061"/>
      <c r="M262" s="1061"/>
    </row>
    <row r="263" spans="1:13" s="376" customFormat="1" ht="3.75" customHeight="1">
      <c r="A263" s="382"/>
      <c r="B263" s="382"/>
      <c r="C263" s="382"/>
      <c r="D263" s="382"/>
      <c r="E263" s="382"/>
      <c r="F263" s="382"/>
      <c r="G263" s="213"/>
      <c r="H263" s="213"/>
      <c r="I263" s="213"/>
      <c r="J263" s="213"/>
      <c r="K263" s="213"/>
      <c r="L263" s="327"/>
      <c r="M263" s="213"/>
    </row>
    <row r="264" spans="1:13" ht="15" customHeight="1">
      <c r="A264" s="338" t="s">
        <v>318</v>
      </c>
      <c r="C264" s="348"/>
      <c r="D264" s="193"/>
      <c r="E264" s="193"/>
      <c r="F264" s="193"/>
      <c r="G264" s="201"/>
      <c r="H264" s="201"/>
      <c r="I264" s="201"/>
      <c r="J264" s="201"/>
      <c r="K264" s="201"/>
      <c r="M264" s="201"/>
    </row>
    <row r="265" spans="1:13" ht="15" customHeight="1" thickBot="1">
      <c r="A265" s="347" t="s">
        <v>186</v>
      </c>
      <c r="B265" s="193"/>
      <c r="C265" s="193"/>
      <c r="D265" s="193"/>
      <c r="E265" s="193"/>
      <c r="F265" s="193"/>
      <c r="G265" s="193"/>
      <c r="H265" s="193"/>
      <c r="I265" s="193"/>
      <c r="J265" s="193"/>
      <c r="K265" s="193"/>
      <c r="M265" s="214" t="s">
        <v>7</v>
      </c>
    </row>
    <row r="266" spans="1:13" ht="17.25" customHeight="1">
      <c r="A266" s="579"/>
      <c r="B266" s="580" t="s">
        <v>721</v>
      </c>
      <c r="C266" s="547" t="s">
        <v>685</v>
      </c>
      <c r="D266" s="548"/>
      <c r="E266" s="548"/>
      <c r="F266" s="548"/>
      <c r="G266" s="549" t="s">
        <v>686</v>
      </c>
      <c r="H266" s="548"/>
      <c r="I266" s="548"/>
      <c r="J266" s="548"/>
      <c r="K266" s="550"/>
      <c r="L266" s="1052" t="s">
        <v>999</v>
      </c>
      <c r="M266" s="581"/>
    </row>
    <row r="267" spans="1:13" ht="17.25" customHeight="1">
      <c r="A267" s="582" t="s">
        <v>708</v>
      </c>
      <c r="B267" s="583"/>
      <c r="C267" s="553" t="s">
        <v>1000</v>
      </c>
      <c r="D267" s="554"/>
      <c r="E267" s="555"/>
      <c r="F267" s="556" t="s">
        <v>556</v>
      </c>
      <c r="G267" s="557"/>
      <c r="H267" s="558"/>
      <c r="I267" s="553" t="s">
        <v>557</v>
      </c>
      <c r="J267" s="559"/>
      <c r="K267" s="558"/>
      <c r="L267" s="1053"/>
      <c r="M267" s="584" t="s">
        <v>319</v>
      </c>
    </row>
    <row r="268" spans="1:13" ht="17.25" customHeight="1">
      <c r="A268" s="585" t="s">
        <v>709</v>
      </c>
      <c r="B268" s="583"/>
      <c r="C268" s="561"/>
      <c r="D268" s="562" t="s">
        <v>688</v>
      </c>
      <c r="E268" s="562" t="s">
        <v>689</v>
      </c>
      <c r="F268" s="563"/>
      <c r="G268" s="562" t="s">
        <v>688</v>
      </c>
      <c r="H268" s="564" t="s">
        <v>689</v>
      </c>
      <c r="I268" s="565"/>
      <c r="J268" s="566" t="s">
        <v>688</v>
      </c>
      <c r="K268" s="552" t="s">
        <v>689</v>
      </c>
      <c r="L268" s="1053"/>
      <c r="M268" s="586" t="s">
        <v>320</v>
      </c>
    </row>
    <row r="269" spans="1:13" ht="17.25" customHeight="1">
      <c r="A269" s="582"/>
      <c r="B269" s="587" t="s">
        <v>38</v>
      </c>
      <c r="C269" s="568" t="s">
        <v>559</v>
      </c>
      <c r="D269" s="567" t="s">
        <v>67</v>
      </c>
      <c r="E269" s="567" t="s">
        <v>68</v>
      </c>
      <c r="F269" s="569" t="s">
        <v>64</v>
      </c>
      <c r="G269" s="567" t="s">
        <v>67</v>
      </c>
      <c r="H269" s="568" t="s">
        <v>68</v>
      </c>
      <c r="I269" s="568" t="s">
        <v>36</v>
      </c>
      <c r="J269" s="570" t="s">
        <v>67</v>
      </c>
      <c r="K269" s="567" t="s">
        <v>68</v>
      </c>
      <c r="L269" s="1054"/>
      <c r="M269" s="588"/>
    </row>
    <row r="270" spans="1:13" ht="18" customHeight="1">
      <c r="A270" s="393" t="s">
        <v>496</v>
      </c>
      <c r="B270" s="470">
        <v>159</v>
      </c>
      <c r="C270" s="473">
        <f>SUM(D270:E270)</f>
        <v>251</v>
      </c>
      <c r="D270" s="473">
        <f>SUM(G270,J270)</f>
        <v>128</v>
      </c>
      <c r="E270" s="473">
        <f>SUM(H270,K270)</f>
        <v>123</v>
      </c>
      <c r="F270" s="470">
        <f>SUM(G270:H270)</f>
        <v>251</v>
      </c>
      <c r="G270" s="470">
        <v>128</v>
      </c>
      <c r="H270" s="470">
        <v>123</v>
      </c>
      <c r="I270" s="644" t="s">
        <v>323</v>
      </c>
      <c r="J270" s="644" t="s">
        <v>593</v>
      </c>
      <c r="K270" s="644" t="s">
        <v>593</v>
      </c>
      <c r="L270" s="470">
        <v>96</v>
      </c>
      <c r="M270" s="676"/>
    </row>
    <row r="271" spans="1:13" ht="18" customHeight="1">
      <c r="A271" s="358" t="s">
        <v>497</v>
      </c>
      <c r="B271" s="470">
        <v>111</v>
      </c>
      <c r="C271" s="470">
        <f aca="true" t="shared" si="34" ref="C271:C282">SUM(D271:E271)</f>
        <v>224</v>
      </c>
      <c r="D271" s="470">
        <f aca="true" t="shared" si="35" ref="D271:E282">SUM(G271,J271)</f>
        <v>113</v>
      </c>
      <c r="E271" s="470">
        <f t="shared" si="35"/>
        <v>111</v>
      </c>
      <c r="F271" s="470">
        <f aca="true" t="shared" si="36" ref="F271:F282">SUM(G271:H271)</f>
        <v>224</v>
      </c>
      <c r="G271" s="470">
        <v>113</v>
      </c>
      <c r="H271" s="470">
        <v>111</v>
      </c>
      <c r="I271" s="598" t="s">
        <v>323</v>
      </c>
      <c r="J271" s="598" t="s">
        <v>593</v>
      </c>
      <c r="K271" s="598" t="s">
        <v>593</v>
      </c>
      <c r="L271" s="470">
        <v>85</v>
      </c>
      <c r="M271" s="677"/>
    </row>
    <row r="272" spans="1:13" ht="18" customHeight="1">
      <c r="A272" s="358" t="s">
        <v>498</v>
      </c>
      <c r="B272" s="470">
        <v>93</v>
      </c>
      <c r="C272" s="470">
        <f t="shared" si="34"/>
        <v>158</v>
      </c>
      <c r="D272" s="470">
        <f t="shared" si="35"/>
        <v>82</v>
      </c>
      <c r="E272" s="470">
        <f t="shared" si="35"/>
        <v>76</v>
      </c>
      <c r="F272" s="470">
        <f t="shared" si="36"/>
        <v>158</v>
      </c>
      <c r="G272" s="470">
        <v>82</v>
      </c>
      <c r="H272" s="470">
        <v>76</v>
      </c>
      <c r="I272" s="598" t="s">
        <v>323</v>
      </c>
      <c r="J272" s="598" t="s">
        <v>593</v>
      </c>
      <c r="K272" s="598" t="s">
        <v>593</v>
      </c>
      <c r="L272" s="470">
        <v>70</v>
      </c>
      <c r="M272" s="677"/>
    </row>
    <row r="273" spans="1:13" ht="18" customHeight="1">
      <c r="A273" s="358" t="s">
        <v>499</v>
      </c>
      <c r="B273" s="470">
        <v>73</v>
      </c>
      <c r="C273" s="470">
        <f t="shared" si="34"/>
        <v>134</v>
      </c>
      <c r="D273" s="470">
        <f t="shared" si="35"/>
        <v>63</v>
      </c>
      <c r="E273" s="470">
        <f t="shared" si="35"/>
        <v>71</v>
      </c>
      <c r="F273" s="470">
        <f t="shared" si="36"/>
        <v>134</v>
      </c>
      <c r="G273" s="470">
        <v>63</v>
      </c>
      <c r="H273" s="470">
        <v>71</v>
      </c>
      <c r="I273" s="598" t="s">
        <v>323</v>
      </c>
      <c r="J273" s="598" t="s">
        <v>323</v>
      </c>
      <c r="K273" s="598" t="s">
        <v>323</v>
      </c>
      <c r="L273" s="470">
        <v>70</v>
      </c>
      <c r="M273" s="678"/>
    </row>
    <row r="274" spans="1:13" ht="18" customHeight="1">
      <c r="A274" s="358" t="s">
        <v>500</v>
      </c>
      <c r="B274" s="470">
        <v>81</v>
      </c>
      <c r="C274" s="470">
        <f t="shared" si="34"/>
        <v>148</v>
      </c>
      <c r="D274" s="470">
        <f t="shared" si="35"/>
        <v>78</v>
      </c>
      <c r="E274" s="470">
        <f t="shared" si="35"/>
        <v>70</v>
      </c>
      <c r="F274" s="470">
        <f t="shared" si="36"/>
        <v>148</v>
      </c>
      <c r="G274" s="470">
        <v>78</v>
      </c>
      <c r="H274" s="470">
        <v>70</v>
      </c>
      <c r="I274" s="598" t="s">
        <v>323</v>
      </c>
      <c r="J274" s="598" t="s">
        <v>323</v>
      </c>
      <c r="K274" s="598" t="s">
        <v>323</v>
      </c>
      <c r="L274" s="470">
        <v>61</v>
      </c>
      <c r="M274" s="677"/>
    </row>
    <row r="275" spans="1:13" ht="18" customHeight="1">
      <c r="A275" s="358" t="s">
        <v>501</v>
      </c>
      <c r="B275" s="470">
        <v>72</v>
      </c>
      <c r="C275" s="470">
        <f t="shared" si="34"/>
        <v>142</v>
      </c>
      <c r="D275" s="470">
        <f t="shared" si="35"/>
        <v>63</v>
      </c>
      <c r="E275" s="470">
        <f t="shared" si="35"/>
        <v>79</v>
      </c>
      <c r="F275" s="470">
        <f t="shared" si="36"/>
        <v>142</v>
      </c>
      <c r="G275" s="470">
        <v>63</v>
      </c>
      <c r="H275" s="470">
        <v>79</v>
      </c>
      <c r="I275" s="598" t="s">
        <v>323</v>
      </c>
      <c r="J275" s="598" t="s">
        <v>323</v>
      </c>
      <c r="K275" s="598" t="s">
        <v>323</v>
      </c>
      <c r="L275" s="470">
        <v>63</v>
      </c>
      <c r="M275" s="677"/>
    </row>
    <row r="276" spans="1:13" ht="18" customHeight="1">
      <c r="A276" s="358" t="s">
        <v>502</v>
      </c>
      <c r="B276" s="470">
        <v>56</v>
      </c>
      <c r="C276" s="470">
        <f t="shared" si="34"/>
        <v>127</v>
      </c>
      <c r="D276" s="470">
        <f t="shared" si="35"/>
        <v>59</v>
      </c>
      <c r="E276" s="470">
        <f t="shared" si="35"/>
        <v>68</v>
      </c>
      <c r="F276" s="470">
        <f t="shared" si="36"/>
        <v>127</v>
      </c>
      <c r="G276" s="470">
        <v>59</v>
      </c>
      <c r="H276" s="470">
        <v>68</v>
      </c>
      <c r="I276" s="598" t="s">
        <v>323</v>
      </c>
      <c r="J276" s="598" t="s">
        <v>323</v>
      </c>
      <c r="K276" s="598" t="s">
        <v>323</v>
      </c>
      <c r="L276" s="470">
        <v>43</v>
      </c>
      <c r="M276" s="677"/>
    </row>
    <row r="277" spans="1:13" ht="18" customHeight="1">
      <c r="A277" s="358" t="s">
        <v>503</v>
      </c>
      <c r="B277" s="470">
        <v>99</v>
      </c>
      <c r="C277" s="470">
        <f t="shared" si="34"/>
        <v>204</v>
      </c>
      <c r="D277" s="470">
        <f t="shared" si="35"/>
        <v>102</v>
      </c>
      <c r="E277" s="470">
        <f t="shared" si="35"/>
        <v>102</v>
      </c>
      <c r="F277" s="470">
        <f t="shared" si="36"/>
        <v>204</v>
      </c>
      <c r="G277" s="470">
        <v>102</v>
      </c>
      <c r="H277" s="470">
        <v>102</v>
      </c>
      <c r="I277" s="598" t="s">
        <v>323</v>
      </c>
      <c r="J277" s="598" t="s">
        <v>323</v>
      </c>
      <c r="K277" s="598" t="s">
        <v>323</v>
      </c>
      <c r="L277" s="470">
        <v>70</v>
      </c>
      <c r="M277" s="677"/>
    </row>
    <row r="278" spans="1:13" ht="18" customHeight="1">
      <c r="A278" s="358" t="s">
        <v>504</v>
      </c>
      <c r="B278" s="470">
        <v>124</v>
      </c>
      <c r="C278" s="470">
        <f t="shared" si="34"/>
        <v>221</v>
      </c>
      <c r="D278" s="470">
        <f t="shared" si="35"/>
        <v>111</v>
      </c>
      <c r="E278" s="470">
        <f t="shared" si="35"/>
        <v>110</v>
      </c>
      <c r="F278" s="470">
        <f t="shared" si="36"/>
        <v>221</v>
      </c>
      <c r="G278" s="470">
        <v>111</v>
      </c>
      <c r="H278" s="470">
        <v>110</v>
      </c>
      <c r="I278" s="598" t="s">
        <v>323</v>
      </c>
      <c r="J278" s="598" t="s">
        <v>323</v>
      </c>
      <c r="K278" s="598" t="s">
        <v>323</v>
      </c>
      <c r="L278" s="470">
        <v>75</v>
      </c>
      <c r="M278" s="677"/>
    </row>
    <row r="279" spans="1:13" ht="18" customHeight="1">
      <c r="A279" s="358" t="s">
        <v>505</v>
      </c>
      <c r="B279" s="470">
        <v>77</v>
      </c>
      <c r="C279" s="470">
        <f t="shared" si="34"/>
        <v>133</v>
      </c>
      <c r="D279" s="470">
        <f t="shared" si="35"/>
        <v>69</v>
      </c>
      <c r="E279" s="470">
        <f t="shared" si="35"/>
        <v>64</v>
      </c>
      <c r="F279" s="470">
        <f t="shared" si="36"/>
        <v>133</v>
      </c>
      <c r="G279" s="470">
        <v>69</v>
      </c>
      <c r="H279" s="470">
        <v>64</v>
      </c>
      <c r="I279" s="598" t="s">
        <v>323</v>
      </c>
      <c r="J279" s="598" t="s">
        <v>323</v>
      </c>
      <c r="K279" s="598" t="s">
        <v>323</v>
      </c>
      <c r="L279" s="470">
        <v>53</v>
      </c>
      <c r="M279" s="677"/>
    </row>
    <row r="280" spans="1:13" ht="18" customHeight="1">
      <c r="A280" s="358" t="s">
        <v>506</v>
      </c>
      <c r="B280" s="470">
        <v>64</v>
      </c>
      <c r="C280" s="470">
        <f t="shared" si="34"/>
        <v>106</v>
      </c>
      <c r="D280" s="470">
        <f t="shared" si="35"/>
        <v>54</v>
      </c>
      <c r="E280" s="470">
        <f t="shared" si="35"/>
        <v>52</v>
      </c>
      <c r="F280" s="470">
        <f t="shared" si="36"/>
        <v>106</v>
      </c>
      <c r="G280" s="470">
        <v>54</v>
      </c>
      <c r="H280" s="470">
        <v>52</v>
      </c>
      <c r="I280" s="598" t="s">
        <v>323</v>
      </c>
      <c r="J280" s="598" t="s">
        <v>323</v>
      </c>
      <c r="K280" s="598" t="s">
        <v>323</v>
      </c>
      <c r="L280" s="470">
        <v>42</v>
      </c>
      <c r="M280" s="677"/>
    </row>
    <row r="281" spans="1:13" ht="18" customHeight="1">
      <c r="A281" s="358" t="s">
        <v>507</v>
      </c>
      <c r="B281" s="470">
        <v>41</v>
      </c>
      <c r="C281" s="470">
        <f t="shared" si="34"/>
        <v>86</v>
      </c>
      <c r="D281" s="470">
        <f t="shared" si="35"/>
        <v>44</v>
      </c>
      <c r="E281" s="470">
        <f t="shared" si="35"/>
        <v>42</v>
      </c>
      <c r="F281" s="470">
        <f t="shared" si="36"/>
        <v>86</v>
      </c>
      <c r="G281" s="470">
        <v>44</v>
      </c>
      <c r="H281" s="470">
        <v>42</v>
      </c>
      <c r="I281" s="598" t="s">
        <v>323</v>
      </c>
      <c r="J281" s="598" t="s">
        <v>323</v>
      </c>
      <c r="K281" s="598" t="s">
        <v>323</v>
      </c>
      <c r="L281" s="470">
        <v>37</v>
      </c>
      <c r="M281" s="677"/>
    </row>
    <row r="282" spans="1:13" ht="18" customHeight="1">
      <c r="A282" s="358" t="s">
        <v>508</v>
      </c>
      <c r="B282" s="470">
        <v>142</v>
      </c>
      <c r="C282" s="470">
        <f t="shared" si="34"/>
        <v>263</v>
      </c>
      <c r="D282" s="470">
        <f t="shared" si="35"/>
        <v>146</v>
      </c>
      <c r="E282" s="470">
        <f t="shared" si="35"/>
        <v>117</v>
      </c>
      <c r="F282" s="470">
        <f t="shared" si="36"/>
        <v>263</v>
      </c>
      <c r="G282" s="470">
        <v>146</v>
      </c>
      <c r="H282" s="470">
        <v>117</v>
      </c>
      <c r="I282" s="598" t="s">
        <v>323</v>
      </c>
      <c r="J282" s="598" t="s">
        <v>323</v>
      </c>
      <c r="K282" s="598" t="s">
        <v>323</v>
      </c>
      <c r="L282" s="470">
        <v>106</v>
      </c>
      <c r="M282" s="677"/>
    </row>
    <row r="283" spans="1:13" s="360" customFormat="1" ht="18" customHeight="1">
      <c r="A283" s="375" t="s">
        <v>402</v>
      </c>
      <c r="B283" s="679">
        <f>SUM(B284:B298,B313:B326)</f>
        <v>1406</v>
      </c>
      <c r="C283" s="636">
        <f>SUM(C284:C298,C313:C326,I283)</f>
        <v>2543</v>
      </c>
      <c r="D283" s="636">
        <f>SUM(D284:D298,D313:D326,J283)</f>
        <v>1242</v>
      </c>
      <c r="E283" s="636">
        <f>SUM(E284:E298,E313:E326,K283)</f>
        <v>1301</v>
      </c>
      <c r="F283" s="636">
        <f aca="true" t="shared" si="37" ref="F283:L283">SUM(F284:F298,F313:F326)</f>
        <v>2527</v>
      </c>
      <c r="G283" s="636">
        <f t="shared" si="37"/>
        <v>1234</v>
      </c>
      <c r="H283" s="636">
        <f t="shared" si="37"/>
        <v>1293</v>
      </c>
      <c r="I283" s="636">
        <v>16</v>
      </c>
      <c r="J283" s="636">
        <v>8</v>
      </c>
      <c r="K283" s="636">
        <v>8</v>
      </c>
      <c r="L283" s="636">
        <f t="shared" si="37"/>
        <v>1214</v>
      </c>
      <c r="M283" s="664" t="s">
        <v>403</v>
      </c>
    </row>
    <row r="284" spans="1:13" s="353" customFormat="1" ht="18" customHeight="1">
      <c r="A284" s="358" t="s">
        <v>404</v>
      </c>
      <c r="B284" s="470">
        <v>61</v>
      </c>
      <c r="C284" s="470">
        <f>SUM(D284:E284)</f>
        <v>139</v>
      </c>
      <c r="D284" s="470">
        <f>SUM(G284,J284)</f>
        <v>74</v>
      </c>
      <c r="E284" s="470">
        <f>SUM(H284,K284)</f>
        <v>65</v>
      </c>
      <c r="F284" s="470">
        <f>SUM(G284:H284)</f>
        <v>139</v>
      </c>
      <c r="G284" s="470">
        <v>74</v>
      </c>
      <c r="H284" s="470">
        <v>65</v>
      </c>
      <c r="I284" s="598" t="s">
        <v>323</v>
      </c>
      <c r="J284" s="598" t="s">
        <v>323</v>
      </c>
      <c r="K284" s="598" t="s">
        <v>644</v>
      </c>
      <c r="L284" s="470">
        <v>50</v>
      </c>
      <c r="M284" s="661"/>
    </row>
    <row r="285" spans="1:13" s="353" customFormat="1" ht="18" customHeight="1">
      <c r="A285" s="358" t="s">
        <v>235</v>
      </c>
      <c r="B285" s="470">
        <v>36</v>
      </c>
      <c r="C285" s="470">
        <f aca="true" t="shared" si="38" ref="C285:C298">SUM(D285:E285)</f>
        <v>63</v>
      </c>
      <c r="D285" s="470">
        <f aca="true" t="shared" si="39" ref="D285:E298">SUM(G285,J285)</f>
        <v>27</v>
      </c>
      <c r="E285" s="470">
        <f t="shared" si="39"/>
        <v>36</v>
      </c>
      <c r="F285" s="470">
        <f aca="true" t="shared" si="40" ref="F285:F298">SUM(G285:H285)</f>
        <v>63</v>
      </c>
      <c r="G285" s="470">
        <v>27</v>
      </c>
      <c r="H285" s="470">
        <v>36</v>
      </c>
      <c r="I285" s="598" t="s">
        <v>323</v>
      </c>
      <c r="J285" s="598" t="s">
        <v>323</v>
      </c>
      <c r="K285" s="598" t="s">
        <v>644</v>
      </c>
      <c r="L285" s="470">
        <v>37</v>
      </c>
      <c r="M285" s="661"/>
    </row>
    <row r="286" spans="1:13" s="353" customFormat="1" ht="18" customHeight="1">
      <c r="A286" s="358" t="s">
        <v>236</v>
      </c>
      <c r="B286" s="470">
        <v>20</v>
      </c>
      <c r="C286" s="470">
        <f t="shared" si="38"/>
        <v>34</v>
      </c>
      <c r="D286" s="470">
        <f t="shared" si="39"/>
        <v>19</v>
      </c>
      <c r="E286" s="470">
        <f t="shared" si="39"/>
        <v>15</v>
      </c>
      <c r="F286" s="470">
        <f t="shared" si="40"/>
        <v>34</v>
      </c>
      <c r="G286" s="470">
        <v>19</v>
      </c>
      <c r="H286" s="470">
        <v>15</v>
      </c>
      <c r="I286" s="598" t="s">
        <v>323</v>
      </c>
      <c r="J286" s="598" t="s">
        <v>644</v>
      </c>
      <c r="K286" s="598" t="s">
        <v>323</v>
      </c>
      <c r="L286" s="470">
        <v>20</v>
      </c>
      <c r="M286" s="661"/>
    </row>
    <row r="287" spans="1:13" s="353" customFormat="1" ht="18" customHeight="1">
      <c r="A287" s="358" t="s">
        <v>237</v>
      </c>
      <c r="B287" s="470">
        <v>72</v>
      </c>
      <c r="C287" s="470">
        <f t="shared" si="38"/>
        <v>130</v>
      </c>
      <c r="D287" s="470">
        <f t="shared" si="39"/>
        <v>53</v>
      </c>
      <c r="E287" s="470">
        <f t="shared" si="39"/>
        <v>77</v>
      </c>
      <c r="F287" s="470">
        <f t="shared" si="40"/>
        <v>130</v>
      </c>
      <c r="G287" s="470">
        <v>53</v>
      </c>
      <c r="H287" s="470">
        <v>77</v>
      </c>
      <c r="I287" s="598" t="s">
        <v>323</v>
      </c>
      <c r="J287" s="598" t="s">
        <v>644</v>
      </c>
      <c r="K287" s="598" t="s">
        <v>323</v>
      </c>
      <c r="L287" s="470">
        <v>63</v>
      </c>
      <c r="M287" s="661"/>
    </row>
    <row r="288" spans="1:13" s="353" customFormat="1" ht="18" customHeight="1">
      <c r="A288" s="358" t="s">
        <v>405</v>
      </c>
      <c r="B288" s="470">
        <v>65</v>
      </c>
      <c r="C288" s="470">
        <f t="shared" si="38"/>
        <v>125</v>
      </c>
      <c r="D288" s="470">
        <f t="shared" si="39"/>
        <v>49</v>
      </c>
      <c r="E288" s="470">
        <f t="shared" si="39"/>
        <v>76</v>
      </c>
      <c r="F288" s="470">
        <f t="shared" si="40"/>
        <v>125</v>
      </c>
      <c r="G288" s="470">
        <v>49</v>
      </c>
      <c r="H288" s="470">
        <v>76</v>
      </c>
      <c r="I288" s="598" t="s">
        <v>323</v>
      </c>
      <c r="J288" s="598" t="s">
        <v>650</v>
      </c>
      <c r="K288" s="598" t="s">
        <v>650</v>
      </c>
      <c r="L288" s="470">
        <v>41</v>
      </c>
      <c r="M288" s="661"/>
    </row>
    <row r="289" spans="1:13" s="353" customFormat="1" ht="18" customHeight="1">
      <c r="A289" s="358" t="s">
        <v>238</v>
      </c>
      <c r="B289" s="470">
        <v>37</v>
      </c>
      <c r="C289" s="470">
        <f t="shared" si="38"/>
        <v>58</v>
      </c>
      <c r="D289" s="470">
        <f t="shared" si="39"/>
        <v>31</v>
      </c>
      <c r="E289" s="470">
        <f t="shared" si="39"/>
        <v>27</v>
      </c>
      <c r="F289" s="470">
        <f t="shared" si="40"/>
        <v>58</v>
      </c>
      <c r="G289" s="470">
        <v>31</v>
      </c>
      <c r="H289" s="470">
        <v>27</v>
      </c>
      <c r="I289" s="598" t="s">
        <v>323</v>
      </c>
      <c r="J289" s="598" t="s">
        <v>323</v>
      </c>
      <c r="K289" s="598" t="s">
        <v>644</v>
      </c>
      <c r="L289" s="470">
        <v>31</v>
      </c>
      <c r="M289" s="661"/>
    </row>
    <row r="290" spans="1:13" s="353" customFormat="1" ht="18" customHeight="1">
      <c r="A290" s="358" t="s">
        <v>239</v>
      </c>
      <c r="B290" s="470">
        <v>63</v>
      </c>
      <c r="C290" s="470">
        <f t="shared" si="38"/>
        <v>98</v>
      </c>
      <c r="D290" s="470">
        <f t="shared" si="39"/>
        <v>47</v>
      </c>
      <c r="E290" s="470">
        <f t="shared" si="39"/>
        <v>51</v>
      </c>
      <c r="F290" s="470">
        <f t="shared" si="40"/>
        <v>98</v>
      </c>
      <c r="G290" s="470">
        <v>47</v>
      </c>
      <c r="H290" s="470">
        <v>51</v>
      </c>
      <c r="I290" s="598" t="s">
        <v>323</v>
      </c>
      <c r="J290" s="598" t="s">
        <v>651</v>
      </c>
      <c r="K290" s="598" t="s">
        <v>323</v>
      </c>
      <c r="L290" s="470">
        <v>44</v>
      </c>
      <c r="M290" s="661"/>
    </row>
    <row r="291" spans="1:13" s="353" customFormat="1" ht="18" customHeight="1">
      <c r="A291" s="358" t="s">
        <v>406</v>
      </c>
      <c r="B291" s="470">
        <v>61</v>
      </c>
      <c r="C291" s="470">
        <f t="shared" si="38"/>
        <v>102</v>
      </c>
      <c r="D291" s="470">
        <f t="shared" si="39"/>
        <v>54</v>
      </c>
      <c r="E291" s="470">
        <f t="shared" si="39"/>
        <v>48</v>
      </c>
      <c r="F291" s="470">
        <f t="shared" si="40"/>
        <v>102</v>
      </c>
      <c r="G291" s="470">
        <v>54</v>
      </c>
      <c r="H291" s="470">
        <v>48</v>
      </c>
      <c r="I291" s="598" t="s">
        <v>323</v>
      </c>
      <c r="J291" s="598" t="s">
        <v>323</v>
      </c>
      <c r="K291" s="598" t="s">
        <v>323</v>
      </c>
      <c r="L291" s="470">
        <v>46</v>
      </c>
      <c r="M291" s="661"/>
    </row>
    <row r="292" spans="1:13" s="353" customFormat="1" ht="18" customHeight="1">
      <c r="A292" s="358" t="s">
        <v>240</v>
      </c>
      <c r="B292" s="470">
        <v>38</v>
      </c>
      <c r="C292" s="470">
        <f t="shared" si="38"/>
        <v>70</v>
      </c>
      <c r="D292" s="470">
        <f t="shared" si="39"/>
        <v>33</v>
      </c>
      <c r="E292" s="470">
        <f t="shared" si="39"/>
        <v>37</v>
      </c>
      <c r="F292" s="470">
        <f t="shared" si="40"/>
        <v>70</v>
      </c>
      <c r="G292" s="470">
        <v>33</v>
      </c>
      <c r="H292" s="470">
        <v>37</v>
      </c>
      <c r="I292" s="598" t="s">
        <v>323</v>
      </c>
      <c r="J292" s="598" t="s">
        <v>323</v>
      </c>
      <c r="K292" s="598" t="s">
        <v>650</v>
      </c>
      <c r="L292" s="470">
        <v>34</v>
      </c>
      <c r="M292" s="661"/>
    </row>
    <row r="293" spans="1:13" s="353" customFormat="1" ht="18" customHeight="1">
      <c r="A293" s="358" t="s">
        <v>241</v>
      </c>
      <c r="B293" s="470">
        <v>45</v>
      </c>
      <c r="C293" s="470">
        <f t="shared" si="38"/>
        <v>84</v>
      </c>
      <c r="D293" s="470">
        <f t="shared" si="39"/>
        <v>45</v>
      </c>
      <c r="E293" s="470">
        <f t="shared" si="39"/>
        <v>39</v>
      </c>
      <c r="F293" s="470">
        <f t="shared" si="40"/>
        <v>84</v>
      </c>
      <c r="G293" s="470">
        <v>45</v>
      </c>
      <c r="H293" s="470">
        <v>39</v>
      </c>
      <c r="I293" s="598" t="s">
        <v>323</v>
      </c>
      <c r="J293" s="598" t="s">
        <v>323</v>
      </c>
      <c r="K293" s="598" t="s">
        <v>644</v>
      </c>
      <c r="L293" s="470">
        <v>39</v>
      </c>
      <c r="M293" s="661"/>
    </row>
    <row r="294" spans="1:13" s="353" customFormat="1" ht="18" customHeight="1">
      <c r="A294" s="358" t="s">
        <v>407</v>
      </c>
      <c r="B294" s="470">
        <v>43</v>
      </c>
      <c r="C294" s="470">
        <f t="shared" si="38"/>
        <v>79</v>
      </c>
      <c r="D294" s="470">
        <f t="shared" si="39"/>
        <v>30</v>
      </c>
      <c r="E294" s="470">
        <f t="shared" si="39"/>
        <v>49</v>
      </c>
      <c r="F294" s="470">
        <f t="shared" si="40"/>
        <v>79</v>
      </c>
      <c r="G294" s="470">
        <v>30</v>
      </c>
      <c r="H294" s="470">
        <v>49</v>
      </c>
      <c r="I294" s="598" t="s">
        <v>323</v>
      </c>
      <c r="J294" s="598" t="s">
        <v>650</v>
      </c>
      <c r="K294" s="598" t="s">
        <v>323</v>
      </c>
      <c r="L294" s="470">
        <v>38</v>
      </c>
      <c r="M294" s="661"/>
    </row>
    <row r="295" spans="1:13" s="353" customFormat="1" ht="18" customHeight="1">
      <c r="A295" s="358" t="s">
        <v>242</v>
      </c>
      <c r="B295" s="470">
        <v>75</v>
      </c>
      <c r="C295" s="470">
        <f t="shared" si="38"/>
        <v>121</v>
      </c>
      <c r="D295" s="470">
        <f t="shared" si="39"/>
        <v>57</v>
      </c>
      <c r="E295" s="470">
        <f t="shared" si="39"/>
        <v>64</v>
      </c>
      <c r="F295" s="470">
        <f t="shared" si="40"/>
        <v>121</v>
      </c>
      <c r="G295" s="470">
        <v>57</v>
      </c>
      <c r="H295" s="470">
        <v>64</v>
      </c>
      <c r="I295" s="598" t="s">
        <v>323</v>
      </c>
      <c r="J295" s="598" t="s">
        <v>650</v>
      </c>
      <c r="K295" s="598" t="s">
        <v>650</v>
      </c>
      <c r="L295" s="470">
        <v>56</v>
      </c>
      <c r="M295" s="661"/>
    </row>
    <row r="296" spans="1:13" s="353" customFormat="1" ht="18" customHeight="1">
      <c r="A296" s="358" t="s">
        <v>408</v>
      </c>
      <c r="B296" s="470">
        <v>47</v>
      </c>
      <c r="C296" s="470">
        <f t="shared" si="38"/>
        <v>73</v>
      </c>
      <c r="D296" s="470">
        <f t="shared" si="39"/>
        <v>39</v>
      </c>
      <c r="E296" s="470">
        <f t="shared" si="39"/>
        <v>34</v>
      </c>
      <c r="F296" s="470">
        <f t="shared" si="40"/>
        <v>73</v>
      </c>
      <c r="G296" s="470">
        <v>39</v>
      </c>
      <c r="H296" s="470">
        <v>34</v>
      </c>
      <c r="I296" s="598" t="s">
        <v>323</v>
      </c>
      <c r="J296" s="598" t="s">
        <v>323</v>
      </c>
      <c r="K296" s="598" t="s">
        <v>323</v>
      </c>
      <c r="L296" s="470">
        <v>39</v>
      </c>
      <c r="M296" s="661"/>
    </row>
    <row r="297" spans="1:13" s="353" customFormat="1" ht="18" customHeight="1">
      <c r="A297" s="358" t="s">
        <v>243</v>
      </c>
      <c r="B297" s="470">
        <v>53</v>
      </c>
      <c r="C297" s="470">
        <f t="shared" si="38"/>
        <v>94</v>
      </c>
      <c r="D297" s="470">
        <f t="shared" si="39"/>
        <v>52</v>
      </c>
      <c r="E297" s="470">
        <f t="shared" si="39"/>
        <v>42</v>
      </c>
      <c r="F297" s="470">
        <f t="shared" si="40"/>
        <v>94</v>
      </c>
      <c r="G297" s="470">
        <v>52</v>
      </c>
      <c r="H297" s="470">
        <v>42</v>
      </c>
      <c r="I297" s="598" t="s">
        <v>323</v>
      </c>
      <c r="J297" s="598" t="s">
        <v>323</v>
      </c>
      <c r="K297" s="598" t="s">
        <v>644</v>
      </c>
      <c r="L297" s="470">
        <v>41</v>
      </c>
      <c r="M297" s="661"/>
    </row>
    <row r="298" spans="1:13" s="353" customFormat="1" ht="18" customHeight="1" thickBot="1">
      <c r="A298" s="377" t="s">
        <v>409</v>
      </c>
      <c r="B298" s="471">
        <v>48</v>
      </c>
      <c r="C298" s="471">
        <f t="shared" si="38"/>
        <v>87</v>
      </c>
      <c r="D298" s="471">
        <f t="shared" si="39"/>
        <v>46</v>
      </c>
      <c r="E298" s="471">
        <f t="shared" si="39"/>
        <v>41</v>
      </c>
      <c r="F298" s="471">
        <f t="shared" si="40"/>
        <v>87</v>
      </c>
      <c r="G298" s="471">
        <v>46</v>
      </c>
      <c r="H298" s="471">
        <v>41</v>
      </c>
      <c r="I298" s="605" t="s">
        <v>323</v>
      </c>
      <c r="J298" s="605" t="s">
        <v>323</v>
      </c>
      <c r="K298" s="605" t="s">
        <v>644</v>
      </c>
      <c r="L298" s="471">
        <v>47</v>
      </c>
      <c r="M298" s="672"/>
    </row>
    <row r="299" spans="1:13" s="613" customFormat="1" ht="13.5" customHeight="1">
      <c r="A299" s="1021" t="s">
        <v>967</v>
      </c>
      <c r="B299" s="609"/>
      <c r="C299" s="610"/>
      <c r="D299" s="610"/>
      <c r="E299" s="610"/>
      <c r="F299" s="610"/>
      <c r="G299" s="1055" t="s">
        <v>968</v>
      </c>
      <c r="H299" s="1055"/>
      <c r="I299" s="1055"/>
      <c r="J299" s="1055"/>
      <c r="K299" s="610"/>
      <c r="L299" s="611"/>
      <c r="M299" s="612"/>
    </row>
    <row r="300" spans="1:13" s="613" customFormat="1" ht="13.5" customHeight="1">
      <c r="A300" s="608" t="s">
        <v>1002</v>
      </c>
      <c r="B300" s="609"/>
      <c r="C300" s="610"/>
      <c r="D300" s="610"/>
      <c r="E300" s="610"/>
      <c r="F300" s="610"/>
      <c r="G300" s="1022" t="s">
        <v>1003</v>
      </c>
      <c r="H300" s="1022"/>
      <c r="I300" s="1022"/>
      <c r="J300" s="1022"/>
      <c r="K300" s="610"/>
      <c r="L300" s="611"/>
      <c r="M300" s="612"/>
    </row>
    <row r="301" spans="1:13" s="613" customFormat="1" ht="13.5" customHeight="1">
      <c r="A301" s="608" t="s">
        <v>1001</v>
      </c>
      <c r="B301" s="609"/>
      <c r="C301" s="610"/>
      <c r="D301" s="610"/>
      <c r="E301" s="610"/>
      <c r="F301" s="610"/>
      <c r="G301" s="1022"/>
      <c r="H301" s="1022"/>
      <c r="I301" s="1022"/>
      <c r="J301" s="1022"/>
      <c r="K301" s="610"/>
      <c r="L301" s="611"/>
      <c r="M301" s="612"/>
    </row>
    <row r="302" spans="1:13" s="613" customFormat="1" ht="13.5" customHeight="1">
      <c r="A302" s="615" t="s">
        <v>740</v>
      </c>
      <c r="B302" s="616"/>
      <c r="C302" s="616"/>
      <c r="D302" s="616"/>
      <c r="E302" s="616"/>
      <c r="F302" s="616"/>
      <c r="G302" s="1056" t="s">
        <v>741</v>
      </c>
      <c r="H302" s="1056"/>
      <c r="I302" s="1056"/>
      <c r="J302" s="1056"/>
      <c r="K302" s="1056"/>
      <c r="L302" s="1056"/>
      <c r="M302" s="615"/>
    </row>
    <row r="303" spans="1:13" s="327" customFormat="1" ht="18" customHeight="1">
      <c r="A303" s="333" t="s">
        <v>360</v>
      </c>
      <c r="B303" s="185"/>
      <c r="C303" s="186"/>
      <c r="D303" s="185"/>
      <c r="E303" s="185"/>
      <c r="F303" s="185"/>
      <c r="G303" s="185"/>
      <c r="H303" s="185"/>
      <c r="I303" s="185"/>
      <c r="J303" s="196"/>
      <c r="K303" s="196"/>
      <c r="M303" s="328" t="s">
        <v>342</v>
      </c>
    </row>
    <row r="304" spans="1:13" s="321" customFormat="1" ht="18" customHeight="1">
      <c r="A304" s="319"/>
      <c r="B304" s="196"/>
      <c r="C304" s="208"/>
      <c r="D304" s="196"/>
      <c r="E304" s="196"/>
      <c r="F304" s="196"/>
      <c r="G304" s="196"/>
      <c r="H304" s="196"/>
      <c r="I304" s="196"/>
      <c r="J304" s="196"/>
      <c r="K304" s="196"/>
      <c r="L304" s="327"/>
      <c r="M304" s="196"/>
    </row>
    <row r="305" spans="1:13" s="364" customFormat="1" ht="18" customHeight="1">
      <c r="A305" s="1060" t="s">
        <v>880</v>
      </c>
      <c r="B305" s="1060"/>
      <c r="C305" s="1060"/>
      <c r="D305" s="1060"/>
      <c r="E305" s="1060"/>
      <c r="F305" s="1060"/>
      <c r="G305" s="1061" t="s">
        <v>881</v>
      </c>
      <c r="H305" s="1061"/>
      <c r="I305" s="1061"/>
      <c r="J305" s="1061"/>
      <c r="K305" s="1061"/>
      <c r="L305" s="1061"/>
      <c r="M305" s="1061"/>
    </row>
    <row r="306" spans="1:13" s="383" customFormat="1" ht="18" customHeight="1">
      <c r="A306" s="382"/>
      <c r="B306" s="382"/>
      <c r="C306" s="382"/>
      <c r="D306" s="382"/>
      <c r="E306" s="382"/>
      <c r="F306" s="382"/>
      <c r="G306" s="216"/>
      <c r="H306" s="216"/>
      <c r="I306" s="216"/>
      <c r="J306" s="216"/>
      <c r="K306" s="216"/>
      <c r="L306" s="327"/>
      <c r="M306" s="216"/>
    </row>
    <row r="307" spans="1:13" ht="18" customHeight="1">
      <c r="A307" s="338" t="s">
        <v>318</v>
      </c>
      <c r="C307" s="348"/>
      <c r="D307" s="193"/>
      <c r="E307" s="193"/>
      <c r="F307" s="193"/>
      <c r="G307" s="201"/>
      <c r="H307" s="201"/>
      <c r="I307" s="201"/>
      <c r="J307" s="201"/>
      <c r="K307" s="201"/>
      <c r="M307" s="193"/>
    </row>
    <row r="308" spans="1:13" ht="18" customHeight="1" thickBot="1">
      <c r="A308" s="347" t="s">
        <v>186</v>
      </c>
      <c r="B308" s="193"/>
      <c r="C308" s="193"/>
      <c r="D308" s="193"/>
      <c r="E308" s="193"/>
      <c r="F308" s="193"/>
      <c r="G308" s="193"/>
      <c r="H308" s="193"/>
      <c r="I308" s="193"/>
      <c r="J308" s="193"/>
      <c r="K308" s="193"/>
      <c r="M308" s="210" t="s">
        <v>7</v>
      </c>
    </row>
    <row r="309" spans="1:13" ht="17.25" customHeight="1">
      <c r="A309" s="579"/>
      <c r="B309" s="580" t="s">
        <v>721</v>
      </c>
      <c r="C309" s="547" t="s">
        <v>685</v>
      </c>
      <c r="D309" s="548"/>
      <c r="E309" s="548"/>
      <c r="F309" s="548"/>
      <c r="G309" s="549" t="s">
        <v>686</v>
      </c>
      <c r="H309" s="548"/>
      <c r="I309" s="548"/>
      <c r="J309" s="548"/>
      <c r="K309" s="550"/>
      <c r="L309" s="1052" t="s">
        <v>999</v>
      </c>
      <c r="M309" s="581"/>
    </row>
    <row r="310" spans="1:13" ht="17.25" customHeight="1">
      <c r="A310" s="582" t="s">
        <v>708</v>
      </c>
      <c r="B310" s="583"/>
      <c r="C310" s="553" t="s">
        <v>1000</v>
      </c>
      <c r="D310" s="554"/>
      <c r="E310" s="555"/>
      <c r="F310" s="556" t="s">
        <v>556</v>
      </c>
      <c r="G310" s="557"/>
      <c r="H310" s="558"/>
      <c r="I310" s="553" t="s">
        <v>557</v>
      </c>
      <c r="J310" s="559"/>
      <c r="K310" s="558"/>
      <c r="L310" s="1053"/>
      <c r="M310" s="584" t="s">
        <v>319</v>
      </c>
    </row>
    <row r="311" spans="1:13" ht="17.25" customHeight="1">
      <c r="A311" s="585" t="s">
        <v>709</v>
      </c>
      <c r="B311" s="583"/>
      <c r="C311" s="561"/>
      <c r="D311" s="562" t="s">
        <v>688</v>
      </c>
      <c r="E311" s="562" t="s">
        <v>689</v>
      </c>
      <c r="F311" s="563"/>
      <c r="G311" s="562" t="s">
        <v>688</v>
      </c>
      <c r="H311" s="564" t="s">
        <v>689</v>
      </c>
      <c r="I311" s="565"/>
      <c r="J311" s="566" t="s">
        <v>688</v>
      </c>
      <c r="K311" s="552" t="s">
        <v>689</v>
      </c>
      <c r="L311" s="1053"/>
      <c r="M311" s="586" t="s">
        <v>320</v>
      </c>
    </row>
    <row r="312" spans="1:13" ht="17.25" customHeight="1">
      <c r="A312" s="582"/>
      <c r="B312" s="587" t="s">
        <v>38</v>
      </c>
      <c r="C312" s="568" t="s">
        <v>559</v>
      </c>
      <c r="D312" s="567" t="s">
        <v>67</v>
      </c>
      <c r="E312" s="567" t="s">
        <v>68</v>
      </c>
      <c r="F312" s="569" t="s">
        <v>64</v>
      </c>
      <c r="G312" s="567" t="s">
        <v>67</v>
      </c>
      <c r="H312" s="568" t="s">
        <v>68</v>
      </c>
      <c r="I312" s="568" t="s">
        <v>36</v>
      </c>
      <c r="J312" s="570" t="s">
        <v>67</v>
      </c>
      <c r="K312" s="567" t="s">
        <v>68</v>
      </c>
      <c r="L312" s="1054"/>
      <c r="M312" s="588"/>
    </row>
    <row r="313" spans="1:13" s="353" customFormat="1" ht="17.25" customHeight="1">
      <c r="A313" s="374" t="s">
        <v>244</v>
      </c>
      <c r="B313" s="643">
        <v>56</v>
      </c>
      <c r="C313" s="473">
        <f>SUM(D313:E313)</f>
        <v>112</v>
      </c>
      <c r="D313" s="473">
        <f>SUM(G313,J313)</f>
        <v>58</v>
      </c>
      <c r="E313" s="473">
        <f>SUM(H313,K313)</f>
        <v>54</v>
      </c>
      <c r="F313" s="473">
        <f>SUM(G313:H313)</f>
        <v>112</v>
      </c>
      <c r="G313" s="473">
        <v>58</v>
      </c>
      <c r="H313" s="470">
        <v>54</v>
      </c>
      <c r="I313" s="598" t="s">
        <v>323</v>
      </c>
      <c r="J313" s="598" t="s">
        <v>652</v>
      </c>
      <c r="K313" s="598" t="s">
        <v>653</v>
      </c>
      <c r="L313" s="470">
        <v>47</v>
      </c>
      <c r="M313" s="680"/>
    </row>
    <row r="314" spans="1:13" s="353" customFormat="1" ht="17.25" customHeight="1">
      <c r="A314" s="352" t="s">
        <v>245</v>
      </c>
      <c r="B314" s="632">
        <v>38</v>
      </c>
      <c r="C314" s="470">
        <f aca="true" t="shared" si="41" ref="C314:C326">SUM(D314:E314)</f>
        <v>55</v>
      </c>
      <c r="D314" s="470">
        <f aca="true" t="shared" si="42" ref="D314:E326">SUM(G314,J314)</f>
        <v>31</v>
      </c>
      <c r="E314" s="470">
        <f t="shared" si="42"/>
        <v>24</v>
      </c>
      <c r="F314" s="470">
        <f aca="true" t="shared" si="43" ref="F314:F326">SUM(G314:H314)</f>
        <v>55</v>
      </c>
      <c r="G314" s="470">
        <v>31</v>
      </c>
      <c r="H314" s="470">
        <v>24</v>
      </c>
      <c r="I314" s="598" t="s">
        <v>323</v>
      </c>
      <c r="J314" s="598" t="s">
        <v>323</v>
      </c>
      <c r="K314" s="598" t="s">
        <v>654</v>
      </c>
      <c r="L314" s="470">
        <v>25</v>
      </c>
      <c r="M314" s="661"/>
    </row>
    <row r="315" spans="1:13" s="353" customFormat="1" ht="17.25" customHeight="1">
      <c r="A315" s="352" t="s">
        <v>246</v>
      </c>
      <c r="B315" s="632">
        <v>53</v>
      </c>
      <c r="C315" s="470">
        <f t="shared" si="41"/>
        <v>112</v>
      </c>
      <c r="D315" s="470">
        <f t="shared" si="42"/>
        <v>60</v>
      </c>
      <c r="E315" s="470">
        <f t="shared" si="42"/>
        <v>52</v>
      </c>
      <c r="F315" s="470">
        <f t="shared" si="43"/>
        <v>112</v>
      </c>
      <c r="G315" s="470">
        <v>60</v>
      </c>
      <c r="H315" s="470">
        <v>52</v>
      </c>
      <c r="I315" s="598" t="s">
        <v>323</v>
      </c>
      <c r="J315" s="598" t="s">
        <v>323</v>
      </c>
      <c r="K315" s="598" t="s">
        <v>653</v>
      </c>
      <c r="L315" s="470">
        <v>48</v>
      </c>
      <c r="M315" s="661"/>
    </row>
    <row r="316" spans="1:13" s="353" customFormat="1" ht="17.25" customHeight="1">
      <c r="A316" s="352" t="s">
        <v>410</v>
      </c>
      <c r="B316" s="632">
        <v>53</v>
      </c>
      <c r="C316" s="470">
        <f t="shared" si="41"/>
        <v>100</v>
      </c>
      <c r="D316" s="470">
        <f t="shared" si="42"/>
        <v>55</v>
      </c>
      <c r="E316" s="470">
        <f t="shared" si="42"/>
        <v>45</v>
      </c>
      <c r="F316" s="470">
        <f t="shared" si="43"/>
        <v>100</v>
      </c>
      <c r="G316" s="470">
        <v>55</v>
      </c>
      <c r="H316" s="470">
        <v>45</v>
      </c>
      <c r="I316" s="598" t="s">
        <v>323</v>
      </c>
      <c r="J316" s="598" t="s">
        <v>655</v>
      </c>
      <c r="K316" s="598" t="s">
        <v>323</v>
      </c>
      <c r="L316" s="470">
        <v>45</v>
      </c>
      <c r="M316" s="661"/>
    </row>
    <row r="317" spans="1:13" s="353" customFormat="1" ht="17.25" customHeight="1">
      <c r="A317" s="352" t="s">
        <v>247</v>
      </c>
      <c r="B317" s="632">
        <v>39</v>
      </c>
      <c r="C317" s="470">
        <f t="shared" si="41"/>
        <v>71</v>
      </c>
      <c r="D317" s="470">
        <f t="shared" si="42"/>
        <v>33</v>
      </c>
      <c r="E317" s="470">
        <f t="shared" si="42"/>
        <v>38</v>
      </c>
      <c r="F317" s="470">
        <f t="shared" si="43"/>
        <v>71</v>
      </c>
      <c r="G317" s="470">
        <v>33</v>
      </c>
      <c r="H317" s="470">
        <v>38</v>
      </c>
      <c r="I317" s="598" t="s">
        <v>323</v>
      </c>
      <c r="J317" s="598" t="s">
        <v>644</v>
      </c>
      <c r="K317" s="598" t="s">
        <v>644</v>
      </c>
      <c r="L317" s="470">
        <v>34</v>
      </c>
      <c r="M317" s="661"/>
    </row>
    <row r="318" spans="1:13" s="353" customFormat="1" ht="17.25" customHeight="1">
      <c r="A318" s="352" t="s">
        <v>248</v>
      </c>
      <c r="B318" s="632">
        <v>42</v>
      </c>
      <c r="C318" s="470">
        <f t="shared" si="41"/>
        <v>87</v>
      </c>
      <c r="D318" s="470">
        <f t="shared" si="42"/>
        <v>39</v>
      </c>
      <c r="E318" s="470">
        <f t="shared" si="42"/>
        <v>48</v>
      </c>
      <c r="F318" s="470">
        <f t="shared" si="43"/>
        <v>87</v>
      </c>
      <c r="G318" s="470">
        <v>39</v>
      </c>
      <c r="H318" s="470">
        <v>48</v>
      </c>
      <c r="I318" s="598" t="s">
        <v>323</v>
      </c>
      <c r="J318" s="598" t="s">
        <v>656</v>
      </c>
      <c r="K318" s="598" t="s">
        <v>656</v>
      </c>
      <c r="L318" s="470">
        <v>34</v>
      </c>
      <c r="M318" s="661"/>
    </row>
    <row r="319" spans="1:13" s="384" customFormat="1" ht="17.25" customHeight="1">
      <c r="A319" s="352" t="s">
        <v>411</v>
      </c>
      <c r="B319" s="632">
        <v>27</v>
      </c>
      <c r="C319" s="470">
        <f t="shared" si="41"/>
        <v>41</v>
      </c>
      <c r="D319" s="470">
        <f t="shared" si="42"/>
        <v>16</v>
      </c>
      <c r="E319" s="470">
        <f t="shared" si="42"/>
        <v>25</v>
      </c>
      <c r="F319" s="470">
        <f t="shared" si="43"/>
        <v>41</v>
      </c>
      <c r="G319" s="470">
        <v>16</v>
      </c>
      <c r="H319" s="470">
        <v>25</v>
      </c>
      <c r="I319" s="598" t="s">
        <v>323</v>
      </c>
      <c r="J319" s="598" t="s">
        <v>323</v>
      </c>
      <c r="K319" s="598" t="s">
        <v>655</v>
      </c>
      <c r="L319" s="470">
        <v>19</v>
      </c>
      <c r="M319" s="661"/>
    </row>
    <row r="320" spans="1:13" s="353" customFormat="1" ht="17.25" customHeight="1">
      <c r="A320" s="352" t="s">
        <v>249</v>
      </c>
      <c r="B320" s="632">
        <v>24</v>
      </c>
      <c r="C320" s="470">
        <f t="shared" si="41"/>
        <v>41</v>
      </c>
      <c r="D320" s="470">
        <f t="shared" si="42"/>
        <v>19</v>
      </c>
      <c r="E320" s="470">
        <f t="shared" si="42"/>
        <v>22</v>
      </c>
      <c r="F320" s="470">
        <f t="shared" si="43"/>
        <v>41</v>
      </c>
      <c r="G320" s="470">
        <v>19</v>
      </c>
      <c r="H320" s="470">
        <v>22</v>
      </c>
      <c r="I320" s="598" t="s">
        <v>323</v>
      </c>
      <c r="J320" s="598" t="s">
        <v>657</v>
      </c>
      <c r="K320" s="598" t="s">
        <v>644</v>
      </c>
      <c r="L320" s="470">
        <v>16</v>
      </c>
      <c r="M320" s="661"/>
    </row>
    <row r="321" spans="1:13" s="353" customFormat="1" ht="17.25" customHeight="1">
      <c r="A321" s="352" t="s">
        <v>412</v>
      </c>
      <c r="B321" s="632">
        <v>41</v>
      </c>
      <c r="C321" s="470">
        <f t="shared" si="41"/>
        <v>65</v>
      </c>
      <c r="D321" s="470">
        <f t="shared" si="42"/>
        <v>26</v>
      </c>
      <c r="E321" s="470">
        <f t="shared" si="42"/>
        <v>39</v>
      </c>
      <c r="F321" s="470">
        <f t="shared" si="43"/>
        <v>65</v>
      </c>
      <c r="G321" s="470">
        <v>26</v>
      </c>
      <c r="H321" s="470">
        <v>39</v>
      </c>
      <c r="I321" s="598" t="s">
        <v>323</v>
      </c>
      <c r="J321" s="598" t="s">
        <v>644</v>
      </c>
      <c r="K321" s="598" t="s">
        <v>652</v>
      </c>
      <c r="L321" s="470">
        <v>42</v>
      </c>
      <c r="M321" s="661"/>
    </row>
    <row r="322" spans="1:13" s="353" customFormat="1" ht="17.25" customHeight="1">
      <c r="A322" s="352" t="s">
        <v>413</v>
      </c>
      <c r="B322" s="632">
        <v>50</v>
      </c>
      <c r="C322" s="470">
        <f t="shared" si="41"/>
        <v>93</v>
      </c>
      <c r="D322" s="470">
        <f>SUM(G322,J322)</f>
        <v>45</v>
      </c>
      <c r="E322" s="470">
        <f t="shared" si="42"/>
        <v>48</v>
      </c>
      <c r="F322" s="470">
        <f t="shared" si="43"/>
        <v>93</v>
      </c>
      <c r="G322" s="470">
        <v>45</v>
      </c>
      <c r="H322" s="470">
        <v>48</v>
      </c>
      <c r="I322" s="598" t="s">
        <v>323</v>
      </c>
      <c r="J322" s="598" t="s">
        <v>658</v>
      </c>
      <c r="K322" s="598" t="s">
        <v>658</v>
      </c>
      <c r="L322" s="470">
        <v>44</v>
      </c>
      <c r="M322" s="661"/>
    </row>
    <row r="323" spans="1:13" s="353" customFormat="1" ht="17.25" customHeight="1">
      <c r="A323" s="352" t="s">
        <v>414</v>
      </c>
      <c r="B323" s="632">
        <v>45</v>
      </c>
      <c r="C323" s="470">
        <f t="shared" si="41"/>
        <v>75</v>
      </c>
      <c r="D323" s="470">
        <f t="shared" si="42"/>
        <v>34</v>
      </c>
      <c r="E323" s="470">
        <f t="shared" si="42"/>
        <v>41</v>
      </c>
      <c r="F323" s="470">
        <f t="shared" si="43"/>
        <v>75</v>
      </c>
      <c r="G323" s="470">
        <v>34</v>
      </c>
      <c r="H323" s="470">
        <v>41</v>
      </c>
      <c r="I323" s="598" t="s">
        <v>323</v>
      </c>
      <c r="J323" s="598" t="s">
        <v>323</v>
      </c>
      <c r="K323" s="598" t="s">
        <v>659</v>
      </c>
      <c r="L323" s="470">
        <v>58</v>
      </c>
      <c r="M323" s="661"/>
    </row>
    <row r="324" spans="1:13" s="353" customFormat="1" ht="17.25" customHeight="1">
      <c r="A324" s="352" t="s">
        <v>415</v>
      </c>
      <c r="B324" s="632">
        <v>83</v>
      </c>
      <c r="C324" s="470">
        <f t="shared" si="41"/>
        <v>171</v>
      </c>
      <c r="D324" s="470">
        <f t="shared" si="42"/>
        <v>84</v>
      </c>
      <c r="E324" s="470">
        <f t="shared" si="42"/>
        <v>87</v>
      </c>
      <c r="F324" s="470">
        <f t="shared" si="43"/>
        <v>171</v>
      </c>
      <c r="G324" s="470">
        <v>84</v>
      </c>
      <c r="H324" s="470">
        <v>87</v>
      </c>
      <c r="I324" s="598" t="s">
        <v>323</v>
      </c>
      <c r="J324" s="598" t="s">
        <v>652</v>
      </c>
      <c r="K324" s="598" t="s">
        <v>323</v>
      </c>
      <c r="L324" s="470">
        <v>100</v>
      </c>
      <c r="M324" s="661"/>
    </row>
    <row r="325" spans="1:13" s="353" customFormat="1" ht="17.25" customHeight="1">
      <c r="A325" s="358" t="s">
        <v>416</v>
      </c>
      <c r="B325" s="632">
        <v>59</v>
      </c>
      <c r="C325" s="470">
        <f t="shared" si="41"/>
        <v>102</v>
      </c>
      <c r="D325" s="470">
        <f t="shared" si="42"/>
        <v>52</v>
      </c>
      <c r="E325" s="470">
        <f t="shared" si="42"/>
        <v>50</v>
      </c>
      <c r="F325" s="470">
        <f t="shared" si="43"/>
        <v>102</v>
      </c>
      <c r="G325" s="470">
        <v>52</v>
      </c>
      <c r="H325" s="470">
        <v>50</v>
      </c>
      <c r="I325" s="598" t="s">
        <v>323</v>
      </c>
      <c r="J325" s="598" t="s">
        <v>660</v>
      </c>
      <c r="K325" s="598" t="s">
        <v>655</v>
      </c>
      <c r="L325" s="470">
        <v>49</v>
      </c>
      <c r="M325" s="661"/>
    </row>
    <row r="326" spans="1:13" s="353" customFormat="1" ht="17.25" customHeight="1">
      <c r="A326" s="352" t="s">
        <v>250</v>
      </c>
      <c r="B326" s="632">
        <v>32</v>
      </c>
      <c r="C326" s="470">
        <f t="shared" si="41"/>
        <v>45</v>
      </c>
      <c r="D326" s="470">
        <f t="shared" si="42"/>
        <v>26</v>
      </c>
      <c r="E326" s="470">
        <f t="shared" si="42"/>
        <v>19</v>
      </c>
      <c r="F326" s="470">
        <f t="shared" si="43"/>
        <v>45</v>
      </c>
      <c r="G326" s="470">
        <v>26</v>
      </c>
      <c r="H326" s="470">
        <v>19</v>
      </c>
      <c r="I326" s="598" t="s">
        <v>323</v>
      </c>
      <c r="J326" s="598" t="s">
        <v>656</v>
      </c>
      <c r="K326" s="598" t="s">
        <v>323</v>
      </c>
      <c r="L326" s="470">
        <v>27</v>
      </c>
      <c r="M326" s="661"/>
    </row>
    <row r="327" spans="1:13" s="367" customFormat="1" ht="18" customHeight="1">
      <c r="A327" s="418" t="s">
        <v>585</v>
      </c>
      <c r="B327" s="593">
        <f>SUM(B328:B341,B356:B357)</f>
        <v>1025</v>
      </c>
      <c r="C327" s="594">
        <f>SUM(C328:C341,C356:C357,I327)</f>
        <v>1831</v>
      </c>
      <c r="D327" s="594">
        <f>SUM(D328:D341,D356:D357,J327)</f>
        <v>943</v>
      </c>
      <c r="E327" s="594">
        <f>SUM(E328:E341,E356:E357,K327)</f>
        <v>888</v>
      </c>
      <c r="F327" s="594">
        <f>SUM(F328:F341,F356:F357)</f>
        <v>1800</v>
      </c>
      <c r="G327" s="594">
        <f>SUM(G328:G341,G356:G357)</f>
        <v>929</v>
      </c>
      <c r="H327" s="594">
        <f>SUM(H328:H341,H356:H357)</f>
        <v>871</v>
      </c>
      <c r="I327" s="594">
        <v>31</v>
      </c>
      <c r="J327" s="594">
        <v>14</v>
      </c>
      <c r="K327" s="594">
        <v>17</v>
      </c>
      <c r="L327" s="594">
        <f>SUM(L328:L341,L356:L357)</f>
        <v>826</v>
      </c>
      <c r="M327" s="664" t="s">
        <v>417</v>
      </c>
    </row>
    <row r="328" spans="1:13" s="353" customFormat="1" ht="17.25" customHeight="1">
      <c r="A328" s="352" t="s">
        <v>418</v>
      </c>
      <c r="B328" s="632">
        <v>90</v>
      </c>
      <c r="C328" s="470">
        <f>SUM(D328:E328)</f>
        <v>178</v>
      </c>
      <c r="D328" s="470">
        <f>SUM(G328,J328)</f>
        <v>101</v>
      </c>
      <c r="E328" s="470">
        <f>SUM(H328,K328)</f>
        <v>77</v>
      </c>
      <c r="F328" s="470">
        <f>SUM(G328:H328)</f>
        <v>178</v>
      </c>
      <c r="G328" s="470">
        <v>101</v>
      </c>
      <c r="H328" s="470">
        <v>77</v>
      </c>
      <c r="I328" s="681" t="s">
        <v>661</v>
      </c>
      <c r="J328" s="681" t="s">
        <v>661</v>
      </c>
      <c r="K328" s="681" t="s">
        <v>661</v>
      </c>
      <c r="L328" s="633">
        <v>60</v>
      </c>
      <c r="M328" s="661"/>
    </row>
    <row r="329" spans="1:13" s="353" customFormat="1" ht="17.25" customHeight="1">
      <c r="A329" s="352" t="s">
        <v>419</v>
      </c>
      <c r="B329" s="632">
        <v>82</v>
      </c>
      <c r="C329" s="470">
        <f aca="true" t="shared" si="44" ref="C329:C341">SUM(D329:E329)</f>
        <v>173</v>
      </c>
      <c r="D329" s="470">
        <f aca="true" t="shared" si="45" ref="D329:E341">SUM(G329,J329)</f>
        <v>91</v>
      </c>
      <c r="E329" s="470">
        <f t="shared" si="45"/>
        <v>82</v>
      </c>
      <c r="F329" s="470">
        <f aca="true" t="shared" si="46" ref="F329:F341">SUM(G329:H329)</f>
        <v>173</v>
      </c>
      <c r="G329" s="470">
        <v>91</v>
      </c>
      <c r="H329" s="470">
        <v>82</v>
      </c>
      <c r="I329" s="681" t="s">
        <v>323</v>
      </c>
      <c r="J329" s="681" t="s">
        <v>640</v>
      </c>
      <c r="K329" s="681" t="s">
        <v>640</v>
      </c>
      <c r="L329" s="633">
        <v>55</v>
      </c>
      <c r="M329" s="661"/>
    </row>
    <row r="330" spans="1:13" s="353" customFormat="1" ht="17.25" customHeight="1">
      <c r="A330" s="352" t="s">
        <v>420</v>
      </c>
      <c r="B330" s="632">
        <v>71</v>
      </c>
      <c r="C330" s="470">
        <f t="shared" si="44"/>
        <v>133</v>
      </c>
      <c r="D330" s="470">
        <f t="shared" si="45"/>
        <v>73</v>
      </c>
      <c r="E330" s="470">
        <f t="shared" si="45"/>
        <v>60</v>
      </c>
      <c r="F330" s="470">
        <f t="shared" si="46"/>
        <v>133</v>
      </c>
      <c r="G330" s="470">
        <v>73</v>
      </c>
      <c r="H330" s="470">
        <v>60</v>
      </c>
      <c r="I330" s="681" t="s">
        <v>323</v>
      </c>
      <c r="J330" s="681" t="s">
        <v>662</v>
      </c>
      <c r="K330" s="681" t="s">
        <v>640</v>
      </c>
      <c r="L330" s="633">
        <v>53</v>
      </c>
      <c r="M330" s="661"/>
    </row>
    <row r="331" spans="1:13" s="353" customFormat="1" ht="17.25" customHeight="1">
      <c r="A331" s="352" t="s">
        <v>421</v>
      </c>
      <c r="B331" s="632">
        <v>48</v>
      </c>
      <c r="C331" s="470">
        <f t="shared" si="44"/>
        <v>75</v>
      </c>
      <c r="D331" s="470">
        <f t="shared" si="45"/>
        <v>37</v>
      </c>
      <c r="E331" s="470">
        <f t="shared" si="45"/>
        <v>38</v>
      </c>
      <c r="F331" s="470">
        <f t="shared" si="46"/>
        <v>75</v>
      </c>
      <c r="G331" s="470">
        <v>37</v>
      </c>
      <c r="H331" s="470">
        <v>38</v>
      </c>
      <c r="I331" s="681" t="s">
        <v>323</v>
      </c>
      <c r="J331" s="681" t="s">
        <v>640</v>
      </c>
      <c r="K331" s="681" t="s">
        <v>663</v>
      </c>
      <c r="L331" s="633">
        <v>23</v>
      </c>
      <c r="M331" s="661"/>
    </row>
    <row r="332" spans="1:13" s="353" customFormat="1" ht="17.25" customHeight="1">
      <c r="A332" s="352" t="s">
        <v>422</v>
      </c>
      <c r="B332" s="632">
        <v>26</v>
      </c>
      <c r="C332" s="470">
        <f t="shared" si="44"/>
        <v>41</v>
      </c>
      <c r="D332" s="470">
        <f t="shared" si="45"/>
        <v>18</v>
      </c>
      <c r="E332" s="470">
        <f t="shared" si="45"/>
        <v>23</v>
      </c>
      <c r="F332" s="470">
        <f t="shared" si="46"/>
        <v>41</v>
      </c>
      <c r="G332" s="470">
        <v>18</v>
      </c>
      <c r="H332" s="470">
        <v>23</v>
      </c>
      <c r="I332" s="681" t="s">
        <v>323</v>
      </c>
      <c r="J332" s="681" t="s">
        <v>640</v>
      </c>
      <c r="K332" s="681" t="s">
        <v>640</v>
      </c>
      <c r="L332" s="633">
        <v>18</v>
      </c>
      <c r="M332" s="661"/>
    </row>
    <row r="333" spans="1:13" s="353" customFormat="1" ht="17.25" customHeight="1">
      <c r="A333" s="352" t="s">
        <v>423</v>
      </c>
      <c r="B333" s="632">
        <v>66</v>
      </c>
      <c r="C333" s="470">
        <f t="shared" si="44"/>
        <v>100</v>
      </c>
      <c r="D333" s="470">
        <f t="shared" si="45"/>
        <v>48</v>
      </c>
      <c r="E333" s="470">
        <f t="shared" si="45"/>
        <v>52</v>
      </c>
      <c r="F333" s="470">
        <f t="shared" si="46"/>
        <v>100</v>
      </c>
      <c r="G333" s="470">
        <v>48</v>
      </c>
      <c r="H333" s="470">
        <v>52</v>
      </c>
      <c r="I333" s="681" t="s">
        <v>323</v>
      </c>
      <c r="J333" s="681" t="s">
        <v>640</v>
      </c>
      <c r="K333" s="681" t="s">
        <v>662</v>
      </c>
      <c r="L333" s="633">
        <v>66</v>
      </c>
      <c r="M333" s="661"/>
    </row>
    <row r="334" spans="1:13" s="353" customFormat="1" ht="17.25" customHeight="1">
      <c r="A334" s="352" t="s">
        <v>424</v>
      </c>
      <c r="B334" s="632">
        <v>56</v>
      </c>
      <c r="C334" s="470">
        <f t="shared" si="44"/>
        <v>102</v>
      </c>
      <c r="D334" s="470">
        <f t="shared" si="45"/>
        <v>51</v>
      </c>
      <c r="E334" s="470">
        <f t="shared" si="45"/>
        <v>51</v>
      </c>
      <c r="F334" s="470">
        <f t="shared" si="46"/>
        <v>102</v>
      </c>
      <c r="G334" s="470">
        <v>51</v>
      </c>
      <c r="H334" s="470">
        <v>51</v>
      </c>
      <c r="I334" s="681" t="s">
        <v>323</v>
      </c>
      <c r="J334" s="681" t="s">
        <v>640</v>
      </c>
      <c r="K334" s="681" t="s">
        <v>663</v>
      </c>
      <c r="L334" s="633">
        <v>44</v>
      </c>
      <c r="M334" s="661"/>
    </row>
    <row r="335" spans="1:13" s="353" customFormat="1" ht="17.25" customHeight="1">
      <c r="A335" s="352" t="s">
        <v>425</v>
      </c>
      <c r="B335" s="632">
        <v>122</v>
      </c>
      <c r="C335" s="470">
        <f t="shared" si="44"/>
        <v>224</v>
      </c>
      <c r="D335" s="470">
        <f t="shared" si="45"/>
        <v>114</v>
      </c>
      <c r="E335" s="470">
        <f t="shared" si="45"/>
        <v>110</v>
      </c>
      <c r="F335" s="470">
        <f t="shared" si="46"/>
        <v>224</v>
      </c>
      <c r="G335" s="470">
        <v>114</v>
      </c>
      <c r="H335" s="470">
        <v>110</v>
      </c>
      <c r="I335" s="681" t="s">
        <v>323</v>
      </c>
      <c r="J335" s="681" t="s">
        <v>663</v>
      </c>
      <c r="K335" s="681" t="s">
        <v>663</v>
      </c>
      <c r="L335" s="633">
        <v>98</v>
      </c>
      <c r="M335" s="661"/>
    </row>
    <row r="336" spans="1:13" s="353" customFormat="1" ht="17.25" customHeight="1">
      <c r="A336" s="352" t="s">
        <v>426</v>
      </c>
      <c r="B336" s="632">
        <v>70</v>
      </c>
      <c r="C336" s="470">
        <f t="shared" si="44"/>
        <v>121</v>
      </c>
      <c r="D336" s="470">
        <f t="shared" si="45"/>
        <v>58</v>
      </c>
      <c r="E336" s="470">
        <f t="shared" si="45"/>
        <v>63</v>
      </c>
      <c r="F336" s="470">
        <f t="shared" si="46"/>
        <v>121</v>
      </c>
      <c r="G336" s="470">
        <v>58</v>
      </c>
      <c r="H336" s="470">
        <v>63</v>
      </c>
      <c r="I336" s="681" t="s">
        <v>323</v>
      </c>
      <c r="J336" s="681" t="s">
        <v>323</v>
      </c>
      <c r="K336" s="681" t="s">
        <v>640</v>
      </c>
      <c r="L336" s="633">
        <v>55</v>
      </c>
      <c r="M336" s="661"/>
    </row>
    <row r="337" spans="1:13" s="353" customFormat="1" ht="17.25" customHeight="1">
      <c r="A337" s="352" t="s">
        <v>251</v>
      </c>
      <c r="B337" s="632">
        <v>23</v>
      </c>
      <c r="C337" s="470">
        <f t="shared" si="44"/>
        <v>39</v>
      </c>
      <c r="D337" s="470">
        <f t="shared" si="45"/>
        <v>18</v>
      </c>
      <c r="E337" s="470">
        <f t="shared" si="45"/>
        <v>21</v>
      </c>
      <c r="F337" s="470">
        <f t="shared" si="46"/>
        <v>39</v>
      </c>
      <c r="G337" s="470">
        <v>18</v>
      </c>
      <c r="H337" s="470">
        <v>21</v>
      </c>
      <c r="I337" s="681" t="s">
        <v>323</v>
      </c>
      <c r="J337" s="681" t="s">
        <v>663</v>
      </c>
      <c r="K337" s="681" t="s">
        <v>663</v>
      </c>
      <c r="L337" s="633">
        <v>19</v>
      </c>
      <c r="M337" s="661"/>
    </row>
    <row r="338" spans="1:13" s="353" customFormat="1" ht="17.25" customHeight="1">
      <c r="A338" s="352" t="s">
        <v>427</v>
      </c>
      <c r="B338" s="632">
        <v>59</v>
      </c>
      <c r="C338" s="470">
        <f t="shared" si="44"/>
        <v>100</v>
      </c>
      <c r="D338" s="470">
        <f t="shared" si="45"/>
        <v>55</v>
      </c>
      <c r="E338" s="470">
        <f t="shared" si="45"/>
        <v>45</v>
      </c>
      <c r="F338" s="470">
        <f t="shared" si="46"/>
        <v>100</v>
      </c>
      <c r="G338" s="470">
        <v>55</v>
      </c>
      <c r="H338" s="470">
        <v>45</v>
      </c>
      <c r="I338" s="681" t="s">
        <v>323</v>
      </c>
      <c r="J338" s="681" t="s">
        <v>323</v>
      </c>
      <c r="K338" s="681" t="s">
        <v>663</v>
      </c>
      <c r="L338" s="633">
        <v>51</v>
      </c>
      <c r="M338" s="661"/>
    </row>
    <row r="339" spans="1:13" s="353" customFormat="1" ht="17.25" customHeight="1">
      <c r="A339" s="352" t="s">
        <v>428</v>
      </c>
      <c r="B339" s="632">
        <v>105</v>
      </c>
      <c r="C339" s="470">
        <f t="shared" si="44"/>
        <v>164</v>
      </c>
      <c r="D339" s="470">
        <f t="shared" si="45"/>
        <v>87</v>
      </c>
      <c r="E339" s="470">
        <f t="shared" si="45"/>
        <v>77</v>
      </c>
      <c r="F339" s="470">
        <f t="shared" si="46"/>
        <v>164</v>
      </c>
      <c r="G339" s="470">
        <v>87</v>
      </c>
      <c r="H339" s="470">
        <v>77</v>
      </c>
      <c r="I339" s="681" t="s">
        <v>323</v>
      </c>
      <c r="J339" s="681" t="s">
        <v>640</v>
      </c>
      <c r="K339" s="681" t="s">
        <v>18</v>
      </c>
      <c r="L339" s="633">
        <v>98</v>
      </c>
      <c r="M339" s="661"/>
    </row>
    <row r="340" spans="1:13" s="353" customFormat="1" ht="17.25" customHeight="1">
      <c r="A340" s="352" t="s">
        <v>429</v>
      </c>
      <c r="B340" s="632">
        <v>57</v>
      </c>
      <c r="C340" s="470">
        <f t="shared" si="44"/>
        <v>90</v>
      </c>
      <c r="D340" s="470">
        <f t="shared" si="45"/>
        <v>41</v>
      </c>
      <c r="E340" s="470">
        <f t="shared" si="45"/>
        <v>49</v>
      </c>
      <c r="F340" s="470">
        <f t="shared" si="46"/>
        <v>90</v>
      </c>
      <c r="G340" s="470">
        <v>41</v>
      </c>
      <c r="H340" s="470">
        <v>49</v>
      </c>
      <c r="I340" s="681" t="s">
        <v>323</v>
      </c>
      <c r="J340" s="681" t="s">
        <v>640</v>
      </c>
      <c r="K340" s="681" t="s">
        <v>663</v>
      </c>
      <c r="L340" s="633">
        <v>54</v>
      </c>
      <c r="M340" s="661"/>
    </row>
    <row r="341" spans="1:13" s="353" customFormat="1" ht="17.25" customHeight="1" thickBot="1">
      <c r="A341" s="377" t="s">
        <v>430</v>
      </c>
      <c r="B341" s="637">
        <v>53</v>
      </c>
      <c r="C341" s="471">
        <f t="shared" si="44"/>
        <v>93</v>
      </c>
      <c r="D341" s="471">
        <f t="shared" si="45"/>
        <v>51</v>
      </c>
      <c r="E341" s="471">
        <f t="shared" si="45"/>
        <v>42</v>
      </c>
      <c r="F341" s="471">
        <f t="shared" si="46"/>
        <v>93</v>
      </c>
      <c r="G341" s="471">
        <v>51</v>
      </c>
      <c r="H341" s="471">
        <v>42</v>
      </c>
      <c r="I341" s="682" t="s">
        <v>323</v>
      </c>
      <c r="J341" s="682" t="s">
        <v>640</v>
      </c>
      <c r="K341" s="682" t="s">
        <v>323</v>
      </c>
      <c r="L341" s="683">
        <v>48</v>
      </c>
      <c r="M341" s="684"/>
    </row>
    <row r="342" spans="1:13" s="613" customFormat="1" ht="13.5" customHeight="1">
      <c r="A342" s="1021" t="s">
        <v>967</v>
      </c>
      <c r="B342" s="609"/>
      <c r="C342" s="610"/>
      <c r="D342" s="610"/>
      <c r="E342" s="610"/>
      <c r="F342" s="610"/>
      <c r="G342" s="1055" t="s">
        <v>968</v>
      </c>
      <c r="H342" s="1055"/>
      <c r="I342" s="1055"/>
      <c r="J342" s="1055"/>
      <c r="K342" s="610"/>
      <c r="L342" s="611"/>
      <c r="M342" s="612"/>
    </row>
    <row r="343" spans="1:13" s="613" customFormat="1" ht="13.5" customHeight="1">
      <c r="A343" s="608" t="s">
        <v>1002</v>
      </c>
      <c r="B343" s="609"/>
      <c r="C343" s="610"/>
      <c r="D343" s="610"/>
      <c r="E343" s="610"/>
      <c r="F343" s="610"/>
      <c r="G343" s="1022" t="s">
        <v>1003</v>
      </c>
      <c r="H343" s="1022"/>
      <c r="I343" s="1022"/>
      <c r="J343" s="1022"/>
      <c r="K343" s="610"/>
      <c r="L343" s="611"/>
      <c r="M343" s="612"/>
    </row>
    <row r="344" spans="1:13" s="613" customFormat="1" ht="13.5" customHeight="1">
      <c r="A344" s="608" t="s">
        <v>1001</v>
      </c>
      <c r="B344" s="609"/>
      <c r="C344" s="610"/>
      <c r="D344" s="610"/>
      <c r="E344" s="610"/>
      <c r="F344" s="610"/>
      <c r="G344" s="1022"/>
      <c r="H344" s="1022"/>
      <c r="I344" s="1022"/>
      <c r="J344" s="1022"/>
      <c r="K344" s="610"/>
      <c r="L344" s="611"/>
      <c r="M344" s="612"/>
    </row>
    <row r="345" spans="1:13" s="613" customFormat="1" ht="13.5" customHeight="1">
      <c r="A345" s="615" t="s">
        <v>740</v>
      </c>
      <c r="B345" s="616"/>
      <c r="C345" s="616"/>
      <c r="D345" s="616"/>
      <c r="E345" s="616"/>
      <c r="F345" s="616"/>
      <c r="G345" s="1056" t="s">
        <v>741</v>
      </c>
      <c r="H345" s="1056"/>
      <c r="I345" s="1056"/>
      <c r="J345" s="1056"/>
      <c r="K345" s="1056"/>
      <c r="L345" s="1056"/>
      <c r="M345" s="615"/>
    </row>
    <row r="346" spans="1:13" s="327" customFormat="1" ht="18" customHeight="1">
      <c r="A346" s="333" t="s">
        <v>360</v>
      </c>
      <c r="B346" s="185"/>
      <c r="C346" s="186"/>
      <c r="D346" s="185"/>
      <c r="E346" s="185"/>
      <c r="F346" s="185"/>
      <c r="G346" s="185"/>
      <c r="H346" s="185"/>
      <c r="I346" s="185"/>
      <c r="J346" s="196"/>
      <c r="K346" s="196"/>
      <c r="M346" s="328" t="s">
        <v>342</v>
      </c>
    </row>
    <row r="347" spans="1:13" s="321" customFormat="1" ht="18" customHeight="1">
      <c r="A347" s="319"/>
      <c r="B347" s="196"/>
      <c r="C347" s="208"/>
      <c r="D347" s="196"/>
      <c r="E347" s="196"/>
      <c r="F347" s="196"/>
      <c r="G347" s="196"/>
      <c r="H347" s="196"/>
      <c r="I347" s="196"/>
      <c r="J347" s="196"/>
      <c r="K347" s="196"/>
      <c r="L347" s="327"/>
      <c r="M347" s="196"/>
    </row>
    <row r="348" spans="1:13" s="364" customFormat="1" ht="26.25" customHeight="1">
      <c r="A348" s="1060" t="s">
        <v>882</v>
      </c>
      <c r="B348" s="1060"/>
      <c r="C348" s="1060"/>
      <c r="D348" s="1060"/>
      <c r="E348" s="1060"/>
      <c r="F348" s="1060"/>
      <c r="G348" s="1061" t="s">
        <v>883</v>
      </c>
      <c r="H348" s="1061"/>
      <c r="I348" s="1061"/>
      <c r="J348" s="1061"/>
      <c r="K348" s="1061"/>
      <c r="L348" s="1061"/>
      <c r="M348" s="1061"/>
    </row>
    <row r="349" spans="1:13" s="385" customFormat="1" ht="18" customHeight="1">
      <c r="A349" s="382"/>
      <c r="B349" s="382"/>
      <c r="C349" s="382"/>
      <c r="D349" s="382"/>
      <c r="E349" s="382"/>
      <c r="F349" s="382"/>
      <c r="G349" s="199"/>
      <c r="H349" s="199"/>
      <c r="I349" s="199"/>
      <c r="J349" s="199"/>
      <c r="K349" s="199"/>
      <c r="L349" s="327"/>
      <c r="M349" s="199"/>
    </row>
    <row r="350" spans="1:13" ht="18" customHeight="1">
      <c r="A350" s="338" t="s">
        <v>318</v>
      </c>
      <c r="C350" s="348"/>
      <c r="D350" s="193"/>
      <c r="E350" s="193"/>
      <c r="F350" s="193"/>
      <c r="G350" s="201"/>
      <c r="H350" s="201"/>
      <c r="I350" s="201"/>
      <c r="J350" s="201"/>
      <c r="K350" s="201"/>
      <c r="M350" s="193"/>
    </row>
    <row r="351" spans="1:13" ht="18" customHeight="1" thickBot="1">
      <c r="A351" s="347" t="s">
        <v>186</v>
      </c>
      <c r="B351" s="193"/>
      <c r="C351" s="193"/>
      <c r="D351" s="193"/>
      <c r="E351" s="193"/>
      <c r="F351" s="193"/>
      <c r="G351" s="193"/>
      <c r="H351" s="193"/>
      <c r="I351" s="193"/>
      <c r="J351" s="193"/>
      <c r="K351" s="193"/>
      <c r="M351" s="210" t="s">
        <v>7</v>
      </c>
    </row>
    <row r="352" spans="1:13" ht="17.25" customHeight="1">
      <c r="A352" s="579"/>
      <c r="B352" s="580" t="s">
        <v>721</v>
      </c>
      <c r="C352" s="547" t="s">
        <v>685</v>
      </c>
      <c r="D352" s="548"/>
      <c r="E352" s="548"/>
      <c r="F352" s="548"/>
      <c r="G352" s="549" t="s">
        <v>686</v>
      </c>
      <c r="H352" s="548"/>
      <c r="I352" s="548"/>
      <c r="J352" s="548"/>
      <c r="K352" s="550"/>
      <c r="L352" s="1052" t="s">
        <v>999</v>
      </c>
      <c r="M352" s="581"/>
    </row>
    <row r="353" spans="1:13" ht="17.25" customHeight="1">
      <c r="A353" s="582" t="s">
        <v>708</v>
      </c>
      <c r="B353" s="583"/>
      <c r="C353" s="553" t="s">
        <v>1000</v>
      </c>
      <c r="D353" s="554"/>
      <c r="E353" s="555"/>
      <c r="F353" s="556" t="s">
        <v>556</v>
      </c>
      <c r="G353" s="557"/>
      <c r="H353" s="558"/>
      <c r="I353" s="553" t="s">
        <v>557</v>
      </c>
      <c r="J353" s="559"/>
      <c r="K353" s="558"/>
      <c r="L353" s="1053"/>
      <c r="M353" s="584" t="s">
        <v>319</v>
      </c>
    </row>
    <row r="354" spans="1:13" ht="17.25" customHeight="1">
      <c r="A354" s="585" t="s">
        <v>709</v>
      </c>
      <c r="B354" s="583"/>
      <c r="C354" s="561"/>
      <c r="D354" s="562" t="s">
        <v>688</v>
      </c>
      <c r="E354" s="562" t="s">
        <v>689</v>
      </c>
      <c r="F354" s="563"/>
      <c r="G354" s="562" t="s">
        <v>688</v>
      </c>
      <c r="H354" s="564" t="s">
        <v>689</v>
      </c>
      <c r="I354" s="565"/>
      <c r="J354" s="566" t="s">
        <v>688</v>
      </c>
      <c r="K354" s="552" t="s">
        <v>689</v>
      </c>
      <c r="L354" s="1053"/>
      <c r="M354" s="586" t="s">
        <v>320</v>
      </c>
    </row>
    <row r="355" spans="1:13" ht="17.25" customHeight="1">
      <c r="A355" s="582"/>
      <c r="B355" s="587" t="s">
        <v>38</v>
      </c>
      <c r="C355" s="568" t="s">
        <v>559</v>
      </c>
      <c r="D355" s="567" t="s">
        <v>67</v>
      </c>
      <c r="E355" s="567" t="s">
        <v>68</v>
      </c>
      <c r="F355" s="569" t="s">
        <v>64</v>
      </c>
      <c r="G355" s="567" t="s">
        <v>67</v>
      </c>
      <c r="H355" s="568" t="s">
        <v>68</v>
      </c>
      <c r="I355" s="568" t="s">
        <v>36</v>
      </c>
      <c r="J355" s="570" t="s">
        <v>67</v>
      </c>
      <c r="K355" s="567" t="s">
        <v>68</v>
      </c>
      <c r="L355" s="1054"/>
      <c r="M355" s="588"/>
    </row>
    <row r="356" spans="1:13" ht="18" customHeight="1">
      <c r="A356" s="386" t="s">
        <v>431</v>
      </c>
      <c r="B356" s="643">
        <v>51</v>
      </c>
      <c r="C356" s="473">
        <f>SUM(D356:E356)</f>
        <v>81</v>
      </c>
      <c r="D356" s="473">
        <f>SUM(G356,J356)</f>
        <v>42</v>
      </c>
      <c r="E356" s="473">
        <f>SUM(H356,K356)</f>
        <v>39</v>
      </c>
      <c r="F356" s="473">
        <f>SUM(G356:H356)</f>
        <v>81</v>
      </c>
      <c r="G356" s="473">
        <v>42</v>
      </c>
      <c r="H356" s="473">
        <v>39</v>
      </c>
      <c r="I356" s="689" t="s">
        <v>323</v>
      </c>
      <c r="J356" s="689" t="s">
        <v>323</v>
      </c>
      <c r="K356" s="689" t="s">
        <v>323</v>
      </c>
      <c r="L356" s="645">
        <v>43</v>
      </c>
      <c r="M356" s="215"/>
    </row>
    <row r="357" spans="1:13" ht="18" customHeight="1">
      <c r="A357" s="387" t="s">
        <v>432</v>
      </c>
      <c r="B357" s="632">
        <v>46</v>
      </c>
      <c r="C357" s="470">
        <f>SUM(D357:E357)</f>
        <v>86</v>
      </c>
      <c r="D357" s="470">
        <f>SUM(G357,J357)</f>
        <v>44</v>
      </c>
      <c r="E357" s="470">
        <f>SUM(H357,K357)</f>
        <v>42</v>
      </c>
      <c r="F357" s="470">
        <f>SUM(G357:H357)</f>
        <v>86</v>
      </c>
      <c r="G357" s="470">
        <v>44</v>
      </c>
      <c r="H357" s="470">
        <v>42</v>
      </c>
      <c r="I357" s="690" t="s">
        <v>323</v>
      </c>
      <c r="J357" s="690" t="s">
        <v>323</v>
      </c>
      <c r="K357" s="690" t="s">
        <v>323</v>
      </c>
      <c r="L357" s="633">
        <v>41</v>
      </c>
      <c r="M357" s="205"/>
    </row>
    <row r="358" spans="1:13" s="367" customFormat="1" ht="18" customHeight="1">
      <c r="A358" s="375" t="s">
        <v>433</v>
      </c>
      <c r="B358" s="629">
        <f>SUM(B359:B369)</f>
        <v>1273</v>
      </c>
      <c r="C358" s="472">
        <f>SUM(C359:C369,I358)</f>
        <v>2391</v>
      </c>
      <c r="D358" s="472">
        <f>SUM(D359:D369,J358)</f>
        <v>1189</v>
      </c>
      <c r="E358" s="472">
        <f>SUM(E359:E369,K358)</f>
        <v>1202</v>
      </c>
      <c r="F358" s="472">
        <f>SUM(F359:F369)</f>
        <v>2373</v>
      </c>
      <c r="G358" s="472">
        <f>SUM(G359:G369)</f>
        <v>1184</v>
      </c>
      <c r="H358" s="472">
        <f>SUM(H359:H369)</f>
        <v>1189</v>
      </c>
      <c r="I358" s="472">
        <v>18</v>
      </c>
      <c r="J358" s="472">
        <v>5</v>
      </c>
      <c r="K358" s="472">
        <v>13</v>
      </c>
      <c r="L358" s="472">
        <f>SUM(L359:L369)</f>
        <v>761</v>
      </c>
      <c r="M358" s="406" t="s">
        <v>434</v>
      </c>
    </row>
    <row r="359" spans="1:13" s="353" customFormat="1" ht="17.25" customHeight="1">
      <c r="A359" s="352" t="s">
        <v>435</v>
      </c>
      <c r="B359" s="691">
        <v>50</v>
      </c>
      <c r="C359" s="667">
        <f aca="true" t="shared" si="47" ref="C359:C369">SUM(D359:E359)</f>
        <v>89</v>
      </c>
      <c r="D359" s="667">
        <f aca="true" t="shared" si="48" ref="D359:E369">SUM(G359,J359)</f>
        <v>45</v>
      </c>
      <c r="E359" s="667">
        <f t="shared" si="48"/>
        <v>44</v>
      </c>
      <c r="F359" s="667">
        <f>SUM(G359:H359)</f>
        <v>89</v>
      </c>
      <c r="G359" s="667">
        <v>45</v>
      </c>
      <c r="H359" s="667">
        <v>44</v>
      </c>
      <c r="I359" s="598" t="s">
        <v>323</v>
      </c>
      <c r="J359" s="598" t="s">
        <v>323</v>
      </c>
      <c r="K359" s="598" t="s">
        <v>323</v>
      </c>
      <c r="L359" s="692">
        <v>28</v>
      </c>
      <c r="M359" s="204"/>
    </row>
    <row r="360" spans="1:13" s="353" customFormat="1" ht="17.25" customHeight="1">
      <c r="A360" s="352" t="s">
        <v>252</v>
      </c>
      <c r="B360" s="691">
        <v>57</v>
      </c>
      <c r="C360" s="667">
        <f t="shared" si="47"/>
        <v>101</v>
      </c>
      <c r="D360" s="667">
        <f t="shared" si="48"/>
        <v>46</v>
      </c>
      <c r="E360" s="667">
        <f t="shared" si="48"/>
        <v>55</v>
      </c>
      <c r="F360" s="667">
        <f aca="true" t="shared" si="49" ref="F360:F369">SUM(G360:H360)</f>
        <v>101</v>
      </c>
      <c r="G360" s="667">
        <v>46</v>
      </c>
      <c r="H360" s="667">
        <v>55</v>
      </c>
      <c r="I360" s="598" t="s">
        <v>323</v>
      </c>
      <c r="J360" s="598" t="s">
        <v>323</v>
      </c>
      <c r="K360" s="598" t="s">
        <v>323</v>
      </c>
      <c r="L360" s="692">
        <v>35</v>
      </c>
      <c r="M360" s="204"/>
    </row>
    <row r="361" spans="1:13" s="353" customFormat="1" ht="17.25" customHeight="1">
      <c r="A361" s="352" t="s">
        <v>253</v>
      </c>
      <c r="B361" s="691">
        <v>36</v>
      </c>
      <c r="C361" s="667">
        <f t="shared" si="47"/>
        <v>61</v>
      </c>
      <c r="D361" s="667">
        <f t="shared" si="48"/>
        <v>28</v>
      </c>
      <c r="E361" s="667">
        <f t="shared" si="48"/>
        <v>33</v>
      </c>
      <c r="F361" s="667">
        <f t="shared" si="49"/>
        <v>61</v>
      </c>
      <c r="G361" s="667">
        <v>28</v>
      </c>
      <c r="H361" s="667">
        <v>33</v>
      </c>
      <c r="I361" s="598" t="s">
        <v>323</v>
      </c>
      <c r="J361" s="598" t="s">
        <v>323</v>
      </c>
      <c r="K361" s="598" t="s">
        <v>323</v>
      </c>
      <c r="L361" s="692">
        <v>19</v>
      </c>
      <c r="M361" s="204"/>
    </row>
    <row r="362" spans="1:13" s="353" customFormat="1" ht="17.25" customHeight="1">
      <c r="A362" s="352" t="s">
        <v>254</v>
      </c>
      <c r="B362" s="691">
        <v>75</v>
      </c>
      <c r="C362" s="667">
        <f>SUM(D362:E362)</f>
        <v>166</v>
      </c>
      <c r="D362" s="667">
        <f t="shared" si="48"/>
        <v>85</v>
      </c>
      <c r="E362" s="667">
        <f t="shared" si="48"/>
        <v>81</v>
      </c>
      <c r="F362" s="667">
        <f t="shared" si="49"/>
        <v>166</v>
      </c>
      <c r="G362" s="667">
        <v>85</v>
      </c>
      <c r="H362" s="667">
        <v>81</v>
      </c>
      <c r="I362" s="598" t="s">
        <v>323</v>
      </c>
      <c r="J362" s="598" t="s">
        <v>323</v>
      </c>
      <c r="K362" s="598" t="s">
        <v>323</v>
      </c>
      <c r="L362" s="692">
        <v>50</v>
      </c>
      <c r="M362" s="204"/>
    </row>
    <row r="363" spans="1:13" s="353" customFormat="1" ht="17.25" customHeight="1">
      <c r="A363" s="352" t="s">
        <v>255</v>
      </c>
      <c r="B363" s="691">
        <v>142</v>
      </c>
      <c r="C363" s="667">
        <f t="shared" si="47"/>
        <v>262</v>
      </c>
      <c r="D363" s="667">
        <f t="shared" si="48"/>
        <v>139</v>
      </c>
      <c r="E363" s="667">
        <f t="shared" si="48"/>
        <v>123</v>
      </c>
      <c r="F363" s="667">
        <f t="shared" si="49"/>
        <v>262</v>
      </c>
      <c r="G363" s="667">
        <v>139</v>
      </c>
      <c r="H363" s="667">
        <v>123</v>
      </c>
      <c r="I363" s="598" t="s">
        <v>323</v>
      </c>
      <c r="J363" s="598" t="s">
        <v>323</v>
      </c>
      <c r="K363" s="598" t="s">
        <v>323</v>
      </c>
      <c r="L363" s="692">
        <v>79</v>
      </c>
      <c r="M363" s="204"/>
    </row>
    <row r="364" spans="1:13" s="353" customFormat="1" ht="17.25" customHeight="1">
      <c r="A364" s="352" t="s">
        <v>256</v>
      </c>
      <c r="B364" s="691">
        <v>213</v>
      </c>
      <c r="C364" s="667">
        <f t="shared" si="47"/>
        <v>363</v>
      </c>
      <c r="D364" s="667">
        <f t="shared" si="48"/>
        <v>162</v>
      </c>
      <c r="E364" s="667">
        <f t="shared" si="48"/>
        <v>201</v>
      </c>
      <c r="F364" s="667">
        <f t="shared" si="49"/>
        <v>363</v>
      </c>
      <c r="G364" s="667">
        <v>162</v>
      </c>
      <c r="H364" s="667">
        <v>201</v>
      </c>
      <c r="I364" s="598" t="s">
        <v>323</v>
      </c>
      <c r="J364" s="598" t="s">
        <v>323</v>
      </c>
      <c r="K364" s="598" t="s">
        <v>323</v>
      </c>
      <c r="L364" s="692">
        <v>174</v>
      </c>
      <c r="M364" s="204"/>
    </row>
    <row r="365" spans="1:13" s="353" customFormat="1" ht="17.25" customHeight="1">
      <c r="A365" s="352" t="s">
        <v>257</v>
      </c>
      <c r="B365" s="691">
        <v>115</v>
      </c>
      <c r="C365" s="667">
        <f t="shared" si="47"/>
        <v>238</v>
      </c>
      <c r="D365" s="667">
        <f t="shared" si="48"/>
        <v>122</v>
      </c>
      <c r="E365" s="667">
        <f t="shared" si="48"/>
        <v>116</v>
      </c>
      <c r="F365" s="667">
        <f t="shared" si="49"/>
        <v>238</v>
      </c>
      <c r="G365" s="667">
        <v>122</v>
      </c>
      <c r="H365" s="667">
        <v>116</v>
      </c>
      <c r="I365" s="598" t="s">
        <v>323</v>
      </c>
      <c r="J365" s="598" t="s">
        <v>323</v>
      </c>
      <c r="K365" s="598" t="s">
        <v>323</v>
      </c>
      <c r="L365" s="692">
        <v>66</v>
      </c>
      <c r="M365" s="204"/>
    </row>
    <row r="366" spans="1:13" s="353" customFormat="1" ht="17.25" customHeight="1">
      <c r="A366" s="352" t="s">
        <v>258</v>
      </c>
      <c r="B366" s="691">
        <v>241</v>
      </c>
      <c r="C366" s="667">
        <f t="shared" si="47"/>
        <v>425</v>
      </c>
      <c r="D366" s="667">
        <f>SUM(G366,J366)</f>
        <v>220</v>
      </c>
      <c r="E366" s="667">
        <f t="shared" si="48"/>
        <v>205</v>
      </c>
      <c r="F366" s="667">
        <f t="shared" si="49"/>
        <v>425</v>
      </c>
      <c r="G366" s="667">
        <v>220</v>
      </c>
      <c r="H366" s="667">
        <v>205</v>
      </c>
      <c r="I366" s="598" t="s">
        <v>323</v>
      </c>
      <c r="J366" s="598" t="s">
        <v>323</v>
      </c>
      <c r="K366" s="598" t="s">
        <v>323</v>
      </c>
      <c r="L366" s="692">
        <v>119</v>
      </c>
      <c r="M366" s="204"/>
    </row>
    <row r="367" spans="1:13" s="353" customFormat="1" ht="17.25" customHeight="1">
      <c r="A367" s="352" t="s">
        <v>436</v>
      </c>
      <c r="B367" s="691">
        <v>121</v>
      </c>
      <c r="C367" s="667">
        <f t="shared" si="47"/>
        <v>235</v>
      </c>
      <c r="D367" s="667">
        <f t="shared" si="48"/>
        <v>111</v>
      </c>
      <c r="E367" s="667">
        <f t="shared" si="48"/>
        <v>124</v>
      </c>
      <c r="F367" s="667">
        <f t="shared" si="49"/>
        <v>235</v>
      </c>
      <c r="G367" s="667">
        <v>111</v>
      </c>
      <c r="H367" s="667">
        <v>124</v>
      </c>
      <c r="I367" s="598" t="s">
        <v>323</v>
      </c>
      <c r="J367" s="598" t="s">
        <v>323</v>
      </c>
      <c r="K367" s="598" t="s">
        <v>323</v>
      </c>
      <c r="L367" s="692">
        <v>72</v>
      </c>
      <c r="M367" s="204"/>
    </row>
    <row r="368" spans="1:13" s="353" customFormat="1" ht="17.25" customHeight="1">
      <c r="A368" s="352" t="s">
        <v>259</v>
      </c>
      <c r="B368" s="691">
        <v>121</v>
      </c>
      <c r="C368" s="667">
        <f t="shared" si="47"/>
        <v>233</v>
      </c>
      <c r="D368" s="667">
        <f t="shared" si="48"/>
        <v>123</v>
      </c>
      <c r="E368" s="667">
        <f t="shared" si="48"/>
        <v>110</v>
      </c>
      <c r="F368" s="667">
        <f t="shared" si="49"/>
        <v>233</v>
      </c>
      <c r="G368" s="667">
        <v>123</v>
      </c>
      <c r="H368" s="667">
        <v>110</v>
      </c>
      <c r="I368" s="598" t="s">
        <v>323</v>
      </c>
      <c r="J368" s="598" t="s">
        <v>323</v>
      </c>
      <c r="K368" s="598" t="s">
        <v>323</v>
      </c>
      <c r="L368" s="692">
        <v>71</v>
      </c>
      <c r="M368" s="204"/>
    </row>
    <row r="369" spans="1:13" s="353" customFormat="1" ht="17.25" customHeight="1">
      <c r="A369" s="352" t="s">
        <v>260</v>
      </c>
      <c r="B369" s="691">
        <v>102</v>
      </c>
      <c r="C369" s="667">
        <f t="shared" si="47"/>
        <v>200</v>
      </c>
      <c r="D369" s="667">
        <f t="shared" si="48"/>
        <v>103</v>
      </c>
      <c r="E369" s="667">
        <f t="shared" si="48"/>
        <v>97</v>
      </c>
      <c r="F369" s="667">
        <f t="shared" si="49"/>
        <v>200</v>
      </c>
      <c r="G369" s="667">
        <v>103</v>
      </c>
      <c r="H369" s="667">
        <v>97</v>
      </c>
      <c r="I369" s="598" t="s">
        <v>323</v>
      </c>
      <c r="J369" s="598" t="s">
        <v>323</v>
      </c>
      <c r="K369" s="598" t="s">
        <v>323</v>
      </c>
      <c r="L369" s="693">
        <v>48</v>
      </c>
      <c r="M369" s="204"/>
    </row>
    <row r="370" spans="1:13" s="385" customFormat="1" ht="18" customHeight="1">
      <c r="A370" s="375" t="s">
        <v>437</v>
      </c>
      <c r="B370" s="679">
        <f>SUM(B371:B384,B399:B417)</f>
        <v>6770</v>
      </c>
      <c r="C370" s="636">
        <f>SUM(C371:C384,C399:C417,I370)</f>
        <v>15505</v>
      </c>
      <c r="D370" s="636">
        <f>SUM(D371:D384,D399:D417,J370)</f>
        <v>7777</v>
      </c>
      <c r="E370" s="636">
        <f>SUM(E371:E384,E399:E417,K370)</f>
        <v>7728</v>
      </c>
      <c r="F370" s="636">
        <f>SUM(F371:F384,F399:F417)</f>
        <v>15287</v>
      </c>
      <c r="G370" s="636">
        <f>SUM(G371:G384,G399:G417)</f>
        <v>7685</v>
      </c>
      <c r="H370" s="636">
        <f>SUM(H371:H384,H399:H417)</f>
        <v>7602</v>
      </c>
      <c r="I370" s="636">
        <v>218</v>
      </c>
      <c r="J370" s="636">
        <v>92</v>
      </c>
      <c r="K370" s="636">
        <v>126</v>
      </c>
      <c r="L370" s="636">
        <f>SUM(L371:L384,L399:L417)</f>
        <v>2618</v>
      </c>
      <c r="M370" s="408" t="s">
        <v>438</v>
      </c>
    </row>
    <row r="371" spans="1:13" ht="17.25" customHeight="1">
      <c r="A371" s="352" t="s">
        <v>439</v>
      </c>
      <c r="B371" s="694">
        <v>216</v>
      </c>
      <c r="C371" s="667">
        <f>SUM(D371:E371)</f>
        <v>441</v>
      </c>
      <c r="D371" s="667">
        <f>SUM(G371,J371)</f>
        <v>226</v>
      </c>
      <c r="E371" s="667">
        <f>SUM(H371,K371)</f>
        <v>215</v>
      </c>
      <c r="F371" s="667">
        <f>SUM(G371:H371)</f>
        <v>441</v>
      </c>
      <c r="G371" s="667">
        <v>226</v>
      </c>
      <c r="H371" s="667">
        <v>215</v>
      </c>
      <c r="I371" s="598" t="s">
        <v>323</v>
      </c>
      <c r="J371" s="598" t="s">
        <v>323</v>
      </c>
      <c r="K371" s="598" t="s">
        <v>323</v>
      </c>
      <c r="L371" s="667">
        <v>201</v>
      </c>
      <c r="M371" s="205"/>
    </row>
    <row r="372" spans="1:13" ht="17.25" customHeight="1">
      <c r="A372" s="352" t="s">
        <v>440</v>
      </c>
      <c r="B372" s="694">
        <v>320</v>
      </c>
      <c r="C372" s="667">
        <f aca="true" t="shared" si="50" ref="C372:C384">SUM(D372:E372)</f>
        <v>684</v>
      </c>
      <c r="D372" s="667">
        <f aca="true" t="shared" si="51" ref="D372:D384">SUM(G372,J372)</f>
        <v>344</v>
      </c>
      <c r="E372" s="667">
        <f aca="true" t="shared" si="52" ref="E372:E384">SUM(H372,K372)</f>
        <v>340</v>
      </c>
      <c r="F372" s="667">
        <v>683</v>
      </c>
      <c r="G372" s="667">
        <v>344</v>
      </c>
      <c r="H372" s="667">
        <v>340</v>
      </c>
      <c r="I372" s="598" t="s">
        <v>323</v>
      </c>
      <c r="J372" s="598" t="s">
        <v>323</v>
      </c>
      <c r="K372" s="598" t="s">
        <v>323</v>
      </c>
      <c r="L372" s="667">
        <v>152</v>
      </c>
      <c r="M372" s="205"/>
    </row>
    <row r="373" spans="1:13" ht="17.25" customHeight="1">
      <c r="A373" s="352" t="s">
        <v>441</v>
      </c>
      <c r="B373" s="694">
        <v>191</v>
      </c>
      <c r="C373" s="667">
        <f t="shared" si="50"/>
        <v>337</v>
      </c>
      <c r="D373" s="667">
        <f t="shared" si="51"/>
        <v>172</v>
      </c>
      <c r="E373" s="667">
        <f t="shared" si="52"/>
        <v>165</v>
      </c>
      <c r="F373" s="667">
        <v>338</v>
      </c>
      <c r="G373" s="667">
        <v>172</v>
      </c>
      <c r="H373" s="667">
        <v>165</v>
      </c>
      <c r="I373" s="598" t="s">
        <v>323</v>
      </c>
      <c r="J373" s="598" t="s">
        <v>323</v>
      </c>
      <c r="K373" s="598" t="s">
        <v>323</v>
      </c>
      <c r="L373" s="667">
        <v>99</v>
      </c>
      <c r="M373" s="205"/>
    </row>
    <row r="374" spans="1:13" ht="17.25" customHeight="1">
      <c r="A374" s="352" t="s">
        <v>442</v>
      </c>
      <c r="B374" s="694">
        <v>218</v>
      </c>
      <c r="C374" s="667">
        <f t="shared" si="50"/>
        <v>508</v>
      </c>
      <c r="D374" s="667">
        <f t="shared" si="51"/>
        <v>247</v>
      </c>
      <c r="E374" s="667">
        <f t="shared" si="52"/>
        <v>261</v>
      </c>
      <c r="F374" s="667">
        <v>508</v>
      </c>
      <c r="G374" s="667">
        <v>247</v>
      </c>
      <c r="H374" s="667">
        <v>261</v>
      </c>
      <c r="I374" s="598" t="s">
        <v>323</v>
      </c>
      <c r="J374" s="598" t="s">
        <v>323</v>
      </c>
      <c r="K374" s="598" t="s">
        <v>323</v>
      </c>
      <c r="L374" s="667">
        <v>113</v>
      </c>
      <c r="M374" s="205"/>
    </row>
    <row r="375" spans="1:13" ht="17.25" customHeight="1">
      <c r="A375" s="352" t="s">
        <v>443</v>
      </c>
      <c r="B375" s="694">
        <v>230</v>
      </c>
      <c r="C375" s="667">
        <f t="shared" si="50"/>
        <v>407</v>
      </c>
      <c r="D375" s="667">
        <f t="shared" si="51"/>
        <v>200</v>
      </c>
      <c r="E375" s="667">
        <f t="shared" si="52"/>
        <v>207</v>
      </c>
      <c r="F375" s="667">
        <v>407</v>
      </c>
      <c r="G375" s="667">
        <v>200</v>
      </c>
      <c r="H375" s="667">
        <v>207</v>
      </c>
      <c r="I375" s="598" t="s">
        <v>323</v>
      </c>
      <c r="J375" s="598" t="s">
        <v>323</v>
      </c>
      <c r="K375" s="598" t="s">
        <v>323</v>
      </c>
      <c r="L375" s="667">
        <v>90</v>
      </c>
      <c r="M375" s="205"/>
    </row>
    <row r="376" spans="1:13" ht="17.25" customHeight="1">
      <c r="A376" s="352" t="s">
        <v>444</v>
      </c>
      <c r="B376" s="694">
        <v>79</v>
      </c>
      <c r="C376" s="667">
        <f t="shared" si="50"/>
        <v>148</v>
      </c>
      <c r="D376" s="667">
        <f t="shared" si="51"/>
        <v>81</v>
      </c>
      <c r="E376" s="667">
        <f t="shared" si="52"/>
        <v>67</v>
      </c>
      <c r="F376" s="667">
        <v>148</v>
      </c>
      <c r="G376" s="667">
        <v>81</v>
      </c>
      <c r="H376" s="667">
        <v>67</v>
      </c>
      <c r="I376" s="598" t="s">
        <v>323</v>
      </c>
      <c r="J376" s="598" t="s">
        <v>323</v>
      </c>
      <c r="K376" s="598" t="s">
        <v>323</v>
      </c>
      <c r="L376" s="667">
        <v>38</v>
      </c>
      <c r="M376" s="205"/>
    </row>
    <row r="377" spans="1:13" ht="17.25" customHeight="1">
      <c r="A377" s="352" t="s">
        <v>445</v>
      </c>
      <c r="B377" s="694">
        <v>54</v>
      </c>
      <c r="C377" s="667">
        <f t="shared" si="50"/>
        <v>73</v>
      </c>
      <c r="D377" s="667">
        <f t="shared" si="51"/>
        <v>37</v>
      </c>
      <c r="E377" s="667">
        <f t="shared" si="52"/>
        <v>36</v>
      </c>
      <c r="F377" s="667">
        <v>73</v>
      </c>
      <c r="G377" s="667">
        <v>37</v>
      </c>
      <c r="H377" s="667">
        <v>36</v>
      </c>
      <c r="I377" s="598" t="s">
        <v>323</v>
      </c>
      <c r="J377" s="598" t="s">
        <v>323</v>
      </c>
      <c r="K377" s="598" t="s">
        <v>323</v>
      </c>
      <c r="L377" s="667">
        <v>32</v>
      </c>
      <c r="M377" s="205"/>
    </row>
    <row r="378" spans="1:13" ht="17.25" customHeight="1">
      <c r="A378" s="352" t="s">
        <v>446</v>
      </c>
      <c r="B378" s="694">
        <v>123</v>
      </c>
      <c r="C378" s="667">
        <f t="shared" si="50"/>
        <v>239</v>
      </c>
      <c r="D378" s="667">
        <f t="shared" si="51"/>
        <v>116</v>
      </c>
      <c r="E378" s="667">
        <f t="shared" si="52"/>
        <v>123</v>
      </c>
      <c r="F378" s="667">
        <v>239</v>
      </c>
      <c r="G378" s="667">
        <v>116</v>
      </c>
      <c r="H378" s="667">
        <v>123</v>
      </c>
      <c r="I378" s="598" t="s">
        <v>323</v>
      </c>
      <c r="J378" s="598" t="s">
        <v>323</v>
      </c>
      <c r="K378" s="598" t="s">
        <v>323</v>
      </c>
      <c r="L378" s="667">
        <v>84</v>
      </c>
      <c r="M378" s="205"/>
    </row>
    <row r="379" spans="1:13" ht="17.25" customHeight="1">
      <c r="A379" s="352" t="s">
        <v>447</v>
      </c>
      <c r="B379" s="694">
        <v>96</v>
      </c>
      <c r="C379" s="667">
        <f t="shared" si="50"/>
        <v>160</v>
      </c>
      <c r="D379" s="667">
        <f t="shared" si="51"/>
        <v>91</v>
      </c>
      <c r="E379" s="667">
        <f t="shared" si="52"/>
        <v>69</v>
      </c>
      <c r="F379" s="667">
        <v>160</v>
      </c>
      <c r="G379" s="667">
        <v>91</v>
      </c>
      <c r="H379" s="667">
        <v>69</v>
      </c>
      <c r="I379" s="598" t="s">
        <v>323</v>
      </c>
      <c r="J379" s="598" t="s">
        <v>323</v>
      </c>
      <c r="K379" s="598" t="s">
        <v>323</v>
      </c>
      <c r="L379" s="667">
        <v>41</v>
      </c>
      <c r="M379" s="205"/>
    </row>
    <row r="380" spans="1:13" ht="17.25" customHeight="1">
      <c r="A380" s="352" t="s">
        <v>261</v>
      </c>
      <c r="B380" s="694">
        <v>97</v>
      </c>
      <c r="C380" s="667">
        <f t="shared" si="50"/>
        <v>168</v>
      </c>
      <c r="D380" s="667">
        <f t="shared" si="51"/>
        <v>91</v>
      </c>
      <c r="E380" s="667">
        <f t="shared" si="52"/>
        <v>77</v>
      </c>
      <c r="F380" s="667">
        <v>168</v>
      </c>
      <c r="G380" s="667">
        <v>91</v>
      </c>
      <c r="H380" s="667">
        <v>77</v>
      </c>
      <c r="I380" s="598" t="s">
        <v>323</v>
      </c>
      <c r="J380" s="598" t="s">
        <v>323</v>
      </c>
      <c r="K380" s="598" t="s">
        <v>323</v>
      </c>
      <c r="L380" s="667">
        <v>49</v>
      </c>
      <c r="M380" s="205"/>
    </row>
    <row r="381" spans="1:13" ht="17.25" customHeight="1">
      <c r="A381" s="352" t="s">
        <v>262</v>
      </c>
      <c r="B381" s="694">
        <v>154</v>
      </c>
      <c r="C381" s="667">
        <f t="shared" si="50"/>
        <v>253</v>
      </c>
      <c r="D381" s="667">
        <f t="shared" si="51"/>
        <v>128</v>
      </c>
      <c r="E381" s="667">
        <f t="shared" si="52"/>
        <v>125</v>
      </c>
      <c r="F381" s="667">
        <v>253</v>
      </c>
      <c r="G381" s="667">
        <v>128</v>
      </c>
      <c r="H381" s="667">
        <v>125</v>
      </c>
      <c r="I381" s="598" t="s">
        <v>323</v>
      </c>
      <c r="J381" s="598" t="s">
        <v>323</v>
      </c>
      <c r="K381" s="598" t="s">
        <v>323</v>
      </c>
      <c r="L381" s="667">
        <v>59</v>
      </c>
      <c r="M381" s="205"/>
    </row>
    <row r="382" spans="1:13" ht="17.25" customHeight="1">
      <c r="A382" s="352" t="s">
        <v>263</v>
      </c>
      <c r="B382" s="694">
        <v>118</v>
      </c>
      <c r="C382" s="667">
        <f t="shared" si="50"/>
        <v>202</v>
      </c>
      <c r="D382" s="667">
        <f t="shared" si="51"/>
        <v>103</v>
      </c>
      <c r="E382" s="667">
        <f t="shared" si="52"/>
        <v>99</v>
      </c>
      <c r="F382" s="667">
        <v>202</v>
      </c>
      <c r="G382" s="667">
        <v>103</v>
      </c>
      <c r="H382" s="667">
        <v>99</v>
      </c>
      <c r="I382" s="598" t="s">
        <v>323</v>
      </c>
      <c r="J382" s="598" t="s">
        <v>323</v>
      </c>
      <c r="K382" s="598" t="s">
        <v>323</v>
      </c>
      <c r="L382" s="667">
        <v>46</v>
      </c>
      <c r="M382" s="205"/>
    </row>
    <row r="383" spans="1:13" ht="17.25" customHeight="1">
      <c r="A383" s="352" t="s">
        <v>264</v>
      </c>
      <c r="B383" s="694">
        <v>172</v>
      </c>
      <c r="C383" s="667">
        <f t="shared" si="50"/>
        <v>281</v>
      </c>
      <c r="D383" s="667">
        <f t="shared" si="51"/>
        <v>162</v>
      </c>
      <c r="E383" s="667">
        <f t="shared" si="52"/>
        <v>119</v>
      </c>
      <c r="F383" s="667">
        <v>281</v>
      </c>
      <c r="G383" s="667">
        <v>162</v>
      </c>
      <c r="H383" s="667">
        <v>119</v>
      </c>
      <c r="I383" s="598" t="s">
        <v>323</v>
      </c>
      <c r="J383" s="598" t="s">
        <v>323</v>
      </c>
      <c r="K383" s="598" t="s">
        <v>323</v>
      </c>
      <c r="L383" s="667">
        <v>82</v>
      </c>
      <c r="M383" s="205"/>
    </row>
    <row r="384" spans="1:13" ht="17.25" customHeight="1" thickBot="1">
      <c r="A384" s="377" t="s">
        <v>265</v>
      </c>
      <c r="B384" s="695">
        <v>388</v>
      </c>
      <c r="C384" s="670">
        <f t="shared" si="50"/>
        <v>706</v>
      </c>
      <c r="D384" s="670">
        <f t="shared" si="51"/>
        <v>351</v>
      </c>
      <c r="E384" s="670">
        <f t="shared" si="52"/>
        <v>355</v>
      </c>
      <c r="F384" s="670">
        <v>706</v>
      </c>
      <c r="G384" s="670">
        <v>351</v>
      </c>
      <c r="H384" s="670">
        <v>355</v>
      </c>
      <c r="I384" s="605" t="s">
        <v>323</v>
      </c>
      <c r="J384" s="605" t="s">
        <v>323</v>
      </c>
      <c r="K384" s="605" t="s">
        <v>323</v>
      </c>
      <c r="L384" s="696">
        <v>146</v>
      </c>
      <c r="M384" s="207"/>
    </row>
    <row r="385" spans="1:13" s="613" customFormat="1" ht="13.5" customHeight="1">
      <c r="A385" s="1021" t="s">
        <v>967</v>
      </c>
      <c r="B385" s="609"/>
      <c r="C385" s="610"/>
      <c r="D385" s="610"/>
      <c r="E385" s="610"/>
      <c r="F385" s="610"/>
      <c r="G385" s="1055" t="s">
        <v>968</v>
      </c>
      <c r="H385" s="1055"/>
      <c r="I385" s="1055"/>
      <c r="J385" s="1055"/>
      <c r="K385" s="610"/>
      <c r="L385" s="611"/>
      <c r="M385" s="612"/>
    </row>
    <row r="386" spans="1:13" s="613" customFormat="1" ht="13.5" customHeight="1">
      <c r="A386" s="608" t="s">
        <v>1002</v>
      </c>
      <c r="B386" s="609"/>
      <c r="C386" s="610"/>
      <c r="D386" s="610"/>
      <c r="E386" s="610"/>
      <c r="F386" s="610"/>
      <c r="G386" s="1022" t="s">
        <v>1003</v>
      </c>
      <c r="H386" s="1022"/>
      <c r="I386" s="1022"/>
      <c r="J386" s="1022"/>
      <c r="K386" s="610"/>
      <c r="L386" s="611"/>
      <c r="M386" s="612"/>
    </row>
    <row r="387" spans="1:13" s="613" customFormat="1" ht="13.5" customHeight="1">
      <c r="A387" s="608" t="s">
        <v>1001</v>
      </c>
      <c r="B387" s="609"/>
      <c r="C387" s="610"/>
      <c r="D387" s="610"/>
      <c r="E387" s="610"/>
      <c r="F387" s="610"/>
      <c r="G387" s="1022"/>
      <c r="H387" s="1022"/>
      <c r="I387" s="1022"/>
      <c r="J387" s="1022"/>
      <c r="K387" s="610"/>
      <c r="L387" s="611"/>
      <c r="M387" s="612"/>
    </row>
    <row r="388" spans="1:13" s="613" customFormat="1" ht="13.5" customHeight="1">
      <c r="A388" s="615" t="s">
        <v>740</v>
      </c>
      <c r="B388" s="616"/>
      <c r="C388" s="616"/>
      <c r="D388" s="616"/>
      <c r="E388" s="616"/>
      <c r="F388" s="616"/>
      <c r="G388" s="1056" t="s">
        <v>741</v>
      </c>
      <c r="H388" s="1056"/>
      <c r="I388" s="1056"/>
      <c r="J388" s="1056"/>
      <c r="K388" s="1056"/>
      <c r="L388" s="1056"/>
      <c r="M388" s="615"/>
    </row>
    <row r="389" spans="1:13" s="327" customFormat="1" ht="12.75" customHeight="1">
      <c r="A389" s="333" t="s">
        <v>360</v>
      </c>
      <c r="B389" s="185"/>
      <c r="C389" s="186"/>
      <c r="D389" s="185"/>
      <c r="E389" s="185"/>
      <c r="F389" s="185"/>
      <c r="G389" s="185"/>
      <c r="H389" s="185"/>
      <c r="I389" s="185"/>
      <c r="J389" s="196"/>
      <c r="K389" s="196"/>
      <c r="M389" s="328" t="s">
        <v>342</v>
      </c>
    </row>
    <row r="390" spans="1:13" s="321" customFormat="1" ht="8.25" customHeight="1">
      <c r="A390" s="319"/>
      <c r="B390" s="196"/>
      <c r="C390" s="208"/>
      <c r="D390" s="196"/>
      <c r="E390" s="196"/>
      <c r="F390" s="196"/>
      <c r="G390" s="196"/>
      <c r="H390" s="196"/>
      <c r="I390" s="196"/>
      <c r="J390" s="196"/>
      <c r="K390" s="196"/>
      <c r="L390" s="327"/>
      <c r="M390" s="196"/>
    </row>
    <row r="391" spans="1:13" s="364" customFormat="1" ht="20.25" customHeight="1">
      <c r="A391" s="1060" t="s">
        <v>884</v>
      </c>
      <c r="B391" s="1060"/>
      <c r="C391" s="1060"/>
      <c r="D391" s="1060"/>
      <c r="E391" s="1060"/>
      <c r="F391" s="1060"/>
      <c r="G391" s="1061" t="s">
        <v>885</v>
      </c>
      <c r="H391" s="1061"/>
      <c r="I391" s="1061"/>
      <c r="J391" s="1061"/>
      <c r="K391" s="1061"/>
      <c r="L391" s="1061"/>
      <c r="M391" s="1061"/>
    </row>
    <row r="392" spans="1:13" s="385" customFormat="1" ht="3.75" customHeight="1">
      <c r="A392" s="382"/>
      <c r="B392" s="382"/>
      <c r="C392" s="382"/>
      <c r="D392" s="382"/>
      <c r="E392" s="382"/>
      <c r="F392" s="382"/>
      <c r="G392" s="216"/>
      <c r="H392" s="216"/>
      <c r="I392" s="216"/>
      <c r="J392" s="216"/>
      <c r="K392" s="216"/>
      <c r="L392" s="327"/>
      <c r="M392" s="216"/>
    </row>
    <row r="393" spans="1:13" ht="12.75" customHeight="1">
      <c r="A393" s="338" t="s">
        <v>318</v>
      </c>
      <c r="C393" s="348"/>
      <c r="D393" s="193"/>
      <c r="E393" s="193"/>
      <c r="F393" s="193"/>
      <c r="G393" s="201"/>
      <c r="H393" s="201"/>
      <c r="I393" s="201"/>
      <c r="J393" s="201"/>
      <c r="K393" s="201"/>
      <c r="M393" s="193"/>
    </row>
    <row r="394" spans="1:13" ht="12.75" customHeight="1" thickBot="1">
      <c r="A394" s="347" t="s">
        <v>186</v>
      </c>
      <c r="B394" s="193"/>
      <c r="C394" s="193"/>
      <c r="D394" s="193"/>
      <c r="E394" s="193"/>
      <c r="F394" s="193"/>
      <c r="G394" s="193"/>
      <c r="H394" s="193"/>
      <c r="I394" s="193"/>
      <c r="J394" s="193"/>
      <c r="K394" s="193"/>
      <c r="M394" s="210" t="s">
        <v>7</v>
      </c>
    </row>
    <row r="395" spans="1:13" ht="17.25" customHeight="1">
      <c r="A395" s="579"/>
      <c r="B395" s="580" t="s">
        <v>721</v>
      </c>
      <c r="C395" s="547" t="s">
        <v>685</v>
      </c>
      <c r="D395" s="548"/>
      <c r="E395" s="548"/>
      <c r="F395" s="548"/>
      <c r="G395" s="549" t="s">
        <v>686</v>
      </c>
      <c r="H395" s="548"/>
      <c r="I395" s="548"/>
      <c r="J395" s="548"/>
      <c r="K395" s="550"/>
      <c r="L395" s="1052" t="s">
        <v>999</v>
      </c>
      <c r="M395" s="581"/>
    </row>
    <row r="396" spans="1:13" ht="17.25" customHeight="1">
      <c r="A396" s="582" t="s">
        <v>708</v>
      </c>
      <c r="B396" s="583"/>
      <c r="C396" s="553" t="s">
        <v>1000</v>
      </c>
      <c r="D396" s="554"/>
      <c r="E396" s="555"/>
      <c r="F396" s="556" t="s">
        <v>556</v>
      </c>
      <c r="G396" s="557"/>
      <c r="H396" s="558"/>
      <c r="I396" s="553" t="s">
        <v>557</v>
      </c>
      <c r="J396" s="559"/>
      <c r="K396" s="558"/>
      <c r="L396" s="1053"/>
      <c r="M396" s="584" t="s">
        <v>319</v>
      </c>
    </row>
    <row r="397" spans="1:13" ht="17.25" customHeight="1">
      <c r="A397" s="585" t="s">
        <v>709</v>
      </c>
      <c r="B397" s="583"/>
      <c r="C397" s="561"/>
      <c r="D397" s="562" t="s">
        <v>688</v>
      </c>
      <c r="E397" s="562" t="s">
        <v>689</v>
      </c>
      <c r="F397" s="563"/>
      <c r="G397" s="562" t="s">
        <v>688</v>
      </c>
      <c r="H397" s="564" t="s">
        <v>689</v>
      </c>
      <c r="I397" s="565"/>
      <c r="J397" s="566" t="s">
        <v>688</v>
      </c>
      <c r="K397" s="552" t="s">
        <v>689</v>
      </c>
      <c r="L397" s="1053"/>
      <c r="M397" s="586" t="s">
        <v>320</v>
      </c>
    </row>
    <row r="398" spans="1:13" ht="17.25" customHeight="1">
      <c r="A398" s="582"/>
      <c r="B398" s="587" t="s">
        <v>38</v>
      </c>
      <c r="C398" s="568" t="s">
        <v>559</v>
      </c>
      <c r="D398" s="567" t="s">
        <v>67</v>
      </c>
      <c r="E398" s="567" t="s">
        <v>68</v>
      </c>
      <c r="F398" s="569" t="s">
        <v>64</v>
      </c>
      <c r="G398" s="567" t="s">
        <v>67</v>
      </c>
      <c r="H398" s="568" t="s">
        <v>68</v>
      </c>
      <c r="I398" s="568" t="s">
        <v>36</v>
      </c>
      <c r="J398" s="570" t="s">
        <v>67</v>
      </c>
      <c r="K398" s="567" t="s">
        <v>68</v>
      </c>
      <c r="L398" s="1054"/>
      <c r="M398" s="588"/>
    </row>
    <row r="399" spans="1:13" ht="15" customHeight="1">
      <c r="A399" s="358" t="s">
        <v>266</v>
      </c>
      <c r="B399" s="697">
        <v>171</v>
      </c>
      <c r="C399" s="674">
        <f aca="true" t="shared" si="53" ref="C399:C417">SUM(D399:E399)</f>
        <v>294</v>
      </c>
      <c r="D399" s="674">
        <f>SUM(G399,J399)</f>
        <v>153</v>
      </c>
      <c r="E399" s="674">
        <v>141</v>
      </c>
      <c r="F399" s="674">
        <v>294</v>
      </c>
      <c r="G399" s="674">
        <v>153</v>
      </c>
      <c r="H399" s="674">
        <v>141</v>
      </c>
      <c r="I399" s="644" t="s">
        <v>323</v>
      </c>
      <c r="J399" s="644" t="s">
        <v>323</v>
      </c>
      <c r="K399" s="644" t="s">
        <v>323</v>
      </c>
      <c r="L399" s="667">
        <v>78</v>
      </c>
      <c r="M399" s="215"/>
    </row>
    <row r="400" spans="1:13" ht="15" customHeight="1">
      <c r="A400" s="358" t="s">
        <v>267</v>
      </c>
      <c r="B400" s="698">
        <v>182</v>
      </c>
      <c r="C400" s="667">
        <f t="shared" si="53"/>
        <v>338</v>
      </c>
      <c r="D400" s="667">
        <f aca="true" t="shared" si="54" ref="D400:D417">SUM(G400,J400)</f>
        <v>177</v>
      </c>
      <c r="E400" s="667">
        <v>161</v>
      </c>
      <c r="F400" s="667">
        <v>338</v>
      </c>
      <c r="G400" s="667">
        <v>177</v>
      </c>
      <c r="H400" s="667">
        <v>161</v>
      </c>
      <c r="I400" s="598" t="s">
        <v>323</v>
      </c>
      <c r="J400" s="598" t="s">
        <v>323</v>
      </c>
      <c r="K400" s="598" t="s">
        <v>323</v>
      </c>
      <c r="L400" s="667">
        <v>80</v>
      </c>
      <c r="M400" s="205"/>
    </row>
    <row r="401" spans="1:13" ht="15" customHeight="1">
      <c r="A401" s="358" t="s">
        <v>448</v>
      </c>
      <c r="B401" s="698">
        <v>291</v>
      </c>
      <c r="C401" s="667">
        <f t="shared" si="53"/>
        <v>558</v>
      </c>
      <c r="D401" s="667">
        <f t="shared" si="54"/>
        <v>269</v>
      </c>
      <c r="E401" s="667">
        <v>289</v>
      </c>
      <c r="F401" s="667">
        <v>558</v>
      </c>
      <c r="G401" s="667">
        <v>269</v>
      </c>
      <c r="H401" s="667">
        <v>289</v>
      </c>
      <c r="I401" s="598" t="s">
        <v>323</v>
      </c>
      <c r="J401" s="598" t="s">
        <v>323</v>
      </c>
      <c r="K401" s="598" t="s">
        <v>323</v>
      </c>
      <c r="L401" s="667">
        <v>122</v>
      </c>
      <c r="M401" s="205"/>
    </row>
    <row r="402" spans="1:13" ht="15" customHeight="1">
      <c r="A402" s="358" t="s">
        <v>268</v>
      </c>
      <c r="B402" s="698">
        <v>171</v>
      </c>
      <c r="C402" s="667">
        <f t="shared" si="53"/>
        <v>389</v>
      </c>
      <c r="D402" s="667">
        <f t="shared" si="54"/>
        <v>195</v>
      </c>
      <c r="E402" s="667">
        <v>194</v>
      </c>
      <c r="F402" s="667">
        <v>389</v>
      </c>
      <c r="G402" s="667">
        <v>195</v>
      </c>
      <c r="H402" s="667">
        <v>194</v>
      </c>
      <c r="I402" s="598" t="s">
        <v>323</v>
      </c>
      <c r="J402" s="598" t="s">
        <v>323</v>
      </c>
      <c r="K402" s="598" t="s">
        <v>323</v>
      </c>
      <c r="L402" s="667">
        <v>112</v>
      </c>
      <c r="M402" s="205"/>
    </row>
    <row r="403" spans="1:13" ht="15" customHeight="1">
      <c r="A403" s="358" t="s">
        <v>562</v>
      </c>
      <c r="B403" s="698">
        <v>102</v>
      </c>
      <c r="C403" s="667">
        <f>SUM(D403:E403)</f>
        <v>168</v>
      </c>
      <c r="D403" s="667">
        <f t="shared" si="54"/>
        <v>95</v>
      </c>
      <c r="E403" s="667">
        <v>73</v>
      </c>
      <c r="F403" s="667">
        <v>168</v>
      </c>
      <c r="G403" s="667">
        <v>95</v>
      </c>
      <c r="H403" s="667">
        <v>73</v>
      </c>
      <c r="I403" s="598" t="s">
        <v>323</v>
      </c>
      <c r="J403" s="598" t="s">
        <v>323</v>
      </c>
      <c r="K403" s="598" t="s">
        <v>323</v>
      </c>
      <c r="L403" s="667">
        <v>42</v>
      </c>
      <c r="M403" s="205"/>
    </row>
    <row r="404" spans="1:13" ht="15" customHeight="1">
      <c r="A404" s="358" t="s">
        <v>563</v>
      </c>
      <c r="B404" s="698">
        <v>75</v>
      </c>
      <c r="C404" s="667">
        <f>SUM(D404:E404)</f>
        <v>125</v>
      </c>
      <c r="D404" s="667">
        <f t="shared" si="54"/>
        <v>66</v>
      </c>
      <c r="E404" s="667">
        <v>59</v>
      </c>
      <c r="F404" s="667">
        <v>125</v>
      </c>
      <c r="G404" s="667">
        <v>66</v>
      </c>
      <c r="H404" s="667">
        <v>59</v>
      </c>
      <c r="I404" s="598" t="s">
        <v>323</v>
      </c>
      <c r="J404" s="598" t="s">
        <v>323</v>
      </c>
      <c r="K404" s="598" t="s">
        <v>323</v>
      </c>
      <c r="L404" s="667">
        <v>39</v>
      </c>
      <c r="M404" s="205"/>
    </row>
    <row r="405" spans="1:13" ht="15" customHeight="1">
      <c r="A405" s="358" t="s">
        <v>564</v>
      </c>
      <c r="B405" s="698">
        <v>136</v>
      </c>
      <c r="C405" s="667">
        <f>SUM(D405:E405)</f>
        <v>201</v>
      </c>
      <c r="D405" s="667">
        <f t="shared" si="54"/>
        <v>109</v>
      </c>
      <c r="E405" s="667">
        <v>92</v>
      </c>
      <c r="F405" s="667">
        <v>201</v>
      </c>
      <c r="G405" s="667">
        <v>109</v>
      </c>
      <c r="H405" s="667">
        <v>92</v>
      </c>
      <c r="I405" s="598" t="s">
        <v>323</v>
      </c>
      <c r="J405" s="598" t="s">
        <v>323</v>
      </c>
      <c r="K405" s="598" t="s">
        <v>323</v>
      </c>
      <c r="L405" s="667">
        <v>41</v>
      </c>
      <c r="M405" s="205"/>
    </row>
    <row r="406" spans="1:13" ht="15" customHeight="1">
      <c r="A406" s="358" t="s">
        <v>449</v>
      </c>
      <c r="B406" s="699">
        <v>126</v>
      </c>
      <c r="C406" s="667">
        <f t="shared" si="53"/>
        <v>271</v>
      </c>
      <c r="D406" s="667">
        <f t="shared" si="54"/>
        <v>128</v>
      </c>
      <c r="E406" s="667">
        <v>143</v>
      </c>
      <c r="F406" s="667">
        <v>271</v>
      </c>
      <c r="G406" s="667">
        <v>128</v>
      </c>
      <c r="H406" s="667">
        <v>143</v>
      </c>
      <c r="I406" s="598" t="s">
        <v>323</v>
      </c>
      <c r="J406" s="598" t="s">
        <v>323</v>
      </c>
      <c r="K406" s="598" t="s">
        <v>323</v>
      </c>
      <c r="L406" s="667">
        <v>80</v>
      </c>
      <c r="M406" s="205"/>
    </row>
    <row r="407" spans="1:13" ht="15" customHeight="1">
      <c r="A407" s="358" t="s">
        <v>450</v>
      </c>
      <c r="B407" s="699">
        <v>122</v>
      </c>
      <c r="C407" s="667">
        <f t="shared" si="53"/>
        <v>258</v>
      </c>
      <c r="D407" s="667">
        <f t="shared" si="54"/>
        <v>138</v>
      </c>
      <c r="E407" s="667">
        <v>120</v>
      </c>
      <c r="F407" s="667">
        <v>258</v>
      </c>
      <c r="G407" s="667">
        <v>138</v>
      </c>
      <c r="H407" s="667">
        <v>120</v>
      </c>
      <c r="I407" s="598" t="s">
        <v>323</v>
      </c>
      <c r="J407" s="598" t="s">
        <v>323</v>
      </c>
      <c r="K407" s="598" t="s">
        <v>323</v>
      </c>
      <c r="L407" s="667">
        <v>68</v>
      </c>
      <c r="M407" s="205"/>
    </row>
    <row r="408" spans="1:13" ht="15" customHeight="1">
      <c r="A408" s="358" t="s">
        <v>451</v>
      </c>
      <c r="B408" s="699">
        <v>349</v>
      </c>
      <c r="C408" s="667">
        <f t="shared" si="53"/>
        <v>883</v>
      </c>
      <c r="D408" s="667">
        <f t="shared" si="54"/>
        <v>455</v>
      </c>
      <c r="E408" s="667">
        <v>428</v>
      </c>
      <c r="F408" s="667">
        <v>883</v>
      </c>
      <c r="G408" s="667">
        <v>455</v>
      </c>
      <c r="H408" s="667">
        <v>428</v>
      </c>
      <c r="I408" s="598" t="s">
        <v>323</v>
      </c>
      <c r="J408" s="598" t="s">
        <v>323</v>
      </c>
      <c r="K408" s="598" t="s">
        <v>323</v>
      </c>
      <c r="L408" s="667">
        <v>80</v>
      </c>
      <c r="M408" s="205"/>
    </row>
    <row r="409" spans="1:13" ht="15" customHeight="1">
      <c r="A409" s="358" t="s">
        <v>452</v>
      </c>
      <c r="B409" s="699">
        <v>463</v>
      </c>
      <c r="C409" s="667">
        <f t="shared" si="53"/>
        <v>1230</v>
      </c>
      <c r="D409" s="667">
        <f t="shared" si="54"/>
        <v>633</v>
      </c>
      <c r="E409" s="667">
        <v>597</v>
      </c>
      <c r="F409" s="667">
        <v>1230</v>
      </c>
      <c r="G409" s="667">
        <v>633</v>
      </c>
      <c r="H409" s="667">
        <v>597</v>
      </c>
      <c r="I409" s="598" t="s">
        <v>323</v>
      </c>
      <c r="J409" s="598" t="s">
        <v>323</v>
      </c>
      <c r="K409" s="598" t="s">
        <v>323</v>
      </c>
      <c r="L409" s="667">
        <v>49</v>
      </c>
      <c r="M409" s="205"/>
    </row>
    <row r="410" spans="1:13" ht="15" customHeight="1">
      <c r="A410" s="358" t="s">
        <v>453</v>
      </c>
      <c r="B410" s="699">
        <v>298</v>
      </c>
      <c r="C410" s="667">
        <f t="shared" si="53"/>
        <v>799</v>
      </c>
      <c r="D410" s="667">
        <f t="shared" si="54"/>
        <v>381</v>
      </c>
      <c r="E410" s="667">
        <v>418</v>
      </c>
      <c r="F410" s="667">
        <v>799</v>
      </c>
      <c r="G410" s="667">
        <v>381</v>
      </c>
      <c r="H410" s="667">
        <v>418</v>
      </c>
      <c r="I410" s="598" t="s">
        <v>323</v>
      </c>
      <c r="J410" s="598" t="s">
        <v>323</v>
      </c>
      <c r="K410" s="598" t="s">
        <v>323</v>
      </c>
      <c r="L410" s="667">
        <v>103</v>
      </c>
      <c r="M410" s="205"/>
    </row>
    <row r="411" spans="1:13" ht="15" customHeight="1">
      <c r="A411" s="358" t="s">
        <v>454</v>
      </c>
      <c r="B411" s="699">
        <v>107</v>
      </c>
      <c r="C411" s="667">
        <f t="shared" si="53"/>
        <v>190</v>
      </c>
      <c r="D411" s="667">
        <f t="shared" si="54"/>
        <v>89</v>
      </c>
      <c r="E411" s="667">
        <v>101</v>
      </c>
      <c r="F411" s="667">
        <v>190</v>
      </c>
      <c r="G411" s="667">
        <v>89</v>
      </c>
      <c r="H411" s="667">
        <v>101</v>
      </c>
      <c r="I411" s="598" t="s">
        <v>323</v>
      </c>
      <c r="J411" s="598" t="s">
        <v>323</v>
      </c>
      <c r="K411" s="598" t="s">
        <v>323</v>
      </c>
      <c r="L411" s="667">
        <v>53</v>
      </c>
      <c r="M411" s="205"/>
    </row>
    <row r="412" spans="1:13" ht="15" customHeight="1">
      <c r="A412" s="358" t="s">
        <v>455</v>
      </c>
      <c r="B412" s="699">
        <v>186</v>
      </c>
      <c r="C412" s="667">
        <f t="shared" si="53"/>
        <v>426</v>
      </c>
      <c r="D412" s="667">
        <f t="shared" si="54"/>
        <v>209</v>
      </c>
      <c r="E412" s="667">
        <v>217</v>
      </c>
      <c r="F412" s="667">
        <v>426</v>
      </c>
      <c r="G412" s="667">
        <v>209</v>
      </c>
      <c r="H412" s="667">
        <v>217</v>
      </c>
      <c r="I412" s="598" t="s">
        <v>323</v>
      </c>
      <c r="J412" s="598" t="s">
        <v>323</v>
      </c>
      <c r="K412" s="598" t="s">
        <v>323</v>
      </c>
      <c r="L412" s="667">
        <v>49</v>
      </c>
      <c r="M412" s="205"/>
    </row>
    <row r="413" spans="1:13" ht="15" customHeight="1">
      <c r="A413" s="358" t="s">
        <v>456</v>
      </c>
      <c r="B413" s="699">
        <v>429</v>
      </c>
      <c r="C413" s="667">
        <f t="shared" si="53"/>
        <v>1212</v>
      </c>
      <c r="D413" s="667">
        <f t="shared" si="54"/>
        <v>603</v>
      </c>
      <c r="E413" s="667">
        <v>609</v>
      </c>
      <c r="F413" s="667">
        <v>1212</v>
      </c>
      <c r="G413" s="667">
        <v>603</v>
      </c>
      <c r="H413" s="667">
        <v>609</v>
      </c>
      <c r="I413" s="598" t="s">
        <v>323</v>
      </c>
      <c r="J413" s="598" t="s">
        <v>323</v>
      </c>
      <c r="K413" s="598" t="s">
        <v>323</v>
      </c>
      <c r="L413" s="667">
        <v>108</v>
      </c>
      <c r="M413" s="205"/>
    </row>
    <row r="414" spans="1:13" ht="15" customHeight="1">
      <c r="A414" s="358" t="s">
        <v>269</v>
      </c>
      <c r="B414" s="699">
        <v>240</v>
      </c>
      <c r="C414" s="667">
        <f t="shared" si="53"/>
        <v>725</v>
      </c>
      <c r="D414" s="667">
        <f t="shared" si="54"/>
        <v>370</v>
      </c>
      <c r="E414" s="667">
        <v>355</v>
      </c>
      <c r="F414" s="667">
        <v>725</v>
      </c>
      <c r="G414" s="667">
        <v>370</v>
      </c>
      <c r="H414" s="667">
        <v>355</v>
      </c>
      <c r="I414" s="598" t="s">
        <v>323</v>
      </c>
      <c r="J414" s="598" t="s">
        <v>323</v>
      </c>
      <c r="K414" s="598" t="s">
        <v>323</v>
      </c>
      <c r="L414" s="667">
        <v>58</v>
      </c>
      <c r="M414" s="205"/>
    </row>
    <row r="415" spans="1:13" ht="15" customHeight="1">
      <c r="A415" s="358" t="s">
        <v>270</v>
      </c>
      <c r="B415" s="699">
        <v>308</v>
      </c>
      <c r="C415" s="667">
        <f t="shared" si="53"/>
        <v>866</v>
      </c>
      <c r="D415" s="667">
        <f t="shared" si="54"/>
        <v>420</v>
      </c>
      <c r="E415" s="667">
        <v>446</v>
      </c>
      <c r="F415" s="667">
        <v>866</v>
      </c>
      <c r="G415" s="667">
        <v>420</v>
      </c>
      <c r="H415" s="667">
        <v>446</v>
      </c>
      <c r="I415" s="598" t="s">
        <v>323</v>
      </c>
      <c r="J415" s="598" t="s">
        <v>323</v>
      </c>
      <c r="K415" s="598" t="s">
        <v>323</v>
      </c>
      <c r="L415" s="667">
        <v>91</v>
      </c>
      <c r="M415" s="205"/>
    </row>
    <row r="416" spans="1:13" ht="15" customHeight="1">
      <c r="A416" s="358" t="s">
        <v>271</v>
      </c>
      <c r="B416" s="699">
        <v>306</v>
      </c>
      <c r="C416" s="667">
        <f t="shared" si="53"/>
        <v>897</v>
      </c>
      <c r="D416" s="667">
        <f t="shared" si="54"/>
        <v>433</v>
      </c>
      <c r="E416" s="667">
        <v>464</v>
      </c>
      <c r="F416" s="667">
        <v>897</v>
      </c>
      <c r="G416" s="667">
        <v>433</v>
      </c>
      <c r="H416" s="667">
        <v>464</v>
      </c>
      <c r="I416" s="598" t="s">
        <v>323</v>
      </c>
      <c r="J416" s="598" t="s">
        <v>323</v>
      </c>
      <c r="K416" s="598" t="s">
        <v>323</v>
      </c>
      <c r="L416" s="667">
        <v>72</v>
      </c>
      <c r="M416" s="205"/>
    </row>
    <row r="417" spans="1:13" ht="15" customHeight="1">
      <c r="A417" s="381" t="s">
        <v>457</v>
      </c>
      <c r="B417" s="699">
        <v>252</v>
      </c>
      <c r="C417" s="667">
        <f t="shared" si="53"/>
        <v>850</v>
      </c>
      <c r="D417" s="667">
        <f t="shared" si="54"/>
        <v>413</v>
      </c>
      <c r="E417" s="667">
        <v>437</v>
      </c>
      <c r="F417" s="667">
        <v>850</v>
      </c>
      <c r="G417" s="667">
        <v>413</v>
      </c>
      <c r="H417" s="667">
        <v>437</v>
      </c>
      <c r="I417" s="598" t="s">
        <v>323</v>
      </c>
      <c r="J417" s="598" t="s">
        <v>323</v>
      </c>
      <c r="K417" s="598" t="s">
        <v>323</v>
      </c>
      <c r="L417" s="667">
        <v>61</v>
      </c>
      <c r="M417" s="205"/>
    </row>
    <row r="418" spans="1:13" s="389" customFormat="1" ht="15" customHeight="1">
      <c r="A418" s="388" t="s">
        <v>458</v>
      </c>
      <c r="B418" s="636">
        <f>SUM(B419:B436)</f>
        <v>3289</v>
      </c>
      <c r="C418" s="636">
        <f>SUM(C419:C436,I418)</f>
        <v>7296</v>
      </c>
      <c r="D418" s="636">
        <f>SUM(D419:D436,J418)</f>
        <v>3642</v>
      </c>
      <c r="E418" s="636">
        <f>SUM(E419:E436,K418)</f>
        <v>3654</v>
      </c>
      <c r="F418" s="636">
        <f>SUM(F419:F436)</f>
        <v>7195</v>
      </c>
      <c r="G418" s="636">
        <f>SUM(G419:G436)</f>
        <v>3605</v>
      </c>
      <c r="H418" s="636">
        <f>SUM(H419:H436)</f>
        <v>3590</v>
      </c>
      <c r="I418" s="636">
        <v>101</v>
      </c>
      <c r="J418" s="636">
        <v>37</v>
      </c>
      <c r="K418" s="636">
        <v>64</v>
      </c>
      <c r="L418" s="636">
        <f>SUM(L419:L436)</f>
        <v>1425</v>
      </c>
      <c r="M418" s="408" t="s">
        <v>459</v>
      </c>
    </row>
    <row r="419" spans="1:13" ht="15" customHeight="1">
      <c r="A419" s="358" t="s">
        <v>520</v>
      </c>
      <c r="B419" s="470">
        <v>103</v>
      </c>
      <c r="C419" s="470">
        <f>SUM(D419:E419)</f>
        <v>190</v>
      </c>
      <c r="D419" s="470">
        <f>SUM(G419,J419)</f>
        <v>107</v>
      </c>
      <c r="E419" s="470">
        <f>SUM(H419,K419)</f>
        <v>83</v>
      </c>
      <c r="F419" s="470">
        <f>SUM(G419:H419)</f>
        <v>190</v>
      </c>
      <c r="G419" s="470">
        <v>107</v>
      </c>
      <c r="H419" s="470">
        <v>83</v>
      </c>
      <c r="I419" s="793" t="s">
        <v>323</v>
      </c>
      <c r="J419" s="793" t="s">
        <v>644</v>
      </c>
      <c r="K419" s="793" t="s">
        <v>323</v>
      </c>
      <c r="L419" s="470">
        <v>61</v>
      </c>
      <c r="M419" s="205"/>
    </row>
    <row r="420" spans="1:13" ht="15" customHeight="1">
      <c r="A420" s="358" t="s">
        <v>521</v>
      </c>
      <c r="B420" s="470">
        <v>181</v>
      </c>
      <c r="C420" s="470">
        <f aca="true" t="shared" si="55" ref="C420:C436">SUM(D420:E420)</f>
        <v>332</v>
      </c>
      <c r="D420" s="470">
        <f aca="true" t="shared" si="56" ref="D420:E436">SUM(G420,J420)</f>
        <v>180</v>
      </c>
      <c r="E420" s="470">
        <f t="shared" si="56"/>
        <v>152</v>
      </c>
      <c r="F420" s="470">
        <f aca="true" t="shared" si="57" ref="F420:F436">SUM(G420:H420)</f>
        <v>332</v>
      </c>
      <c r="G420" s="470">
        <v>180</v>
      </c>
      <c r="H420" s="470">
        <v>152</v>
      </c>
      <c r="I420" s="793" t="s">
        <v>323</v>
      </c>
      <c r="J420" s="793" t="s">
        <v>323</v>
      </c>
      <c r="K420" s="793" t="s">
        <v>644</v>
      </c>
      <c r="L420" s="470">
        <v>108</v>
      </c>
      <c r="M420" s="205"/>
    </row>
    <row r="421" spans="1:13" ht="15" customHeight="1">
      <c r="A421" s="358" t="s">
        <v>522</v>
      </c>
      <c r="B421" s="470">
        <v>88</v>
      </c>
      <c r="C421" s="470">
        <f t="shared" si="55"/>
        <v>158</v>
      </c>
      <c r="D421" s="470">
        <f t="shared" si="56"/>
        <v>78</v>
      </c>
      <c r="E421" s="470">
        <f t="shared" si="56"/>
        <v>80</v>
      </c>
      <c r="F421" s="470">
        <f t="shared" si="57"/>
        <v>158</v>
      </c>
      <c r="G421" s="470">
        <v>78</v>
      </c>
      <c r="H421" s="470">
        <v>80</v>
      </c>
      <c r="I421" s="793" t="s">
        <v>323</v>
      </c>
      <c r="J421" s="793" t="s">
        <v>323</v>
      </c>
      <c r="K421" s="793" t="s">
        <v>323</v>
      </c>
      <c r="L421" s="470">
        <v>63</v>
      </c>
      <c r="M421" s="205"/>
    </row>
    <row r="422" spans="1:13" ht="15" customHeight="1">
      <c r="A422" s="358" t="s">
        <v>523</v>
      </c>
      <c r="B422" s="470">
        <v>235</v>
      </c>
      <c r="C422" s="470">
        <f t="shared" si="55"/>
        <v>396</v>
      </c>
      <c r="D422" s="470">
        <f t="shared" si="56"/>
        <v>214</v>
      </c>
      <c r="E422" s="470">
        <f t="shared" si="56"/>
        <v>182</v>
      </c>
      <c r="F422" s="470">
        <f t="shared" si="57"/>
        <v>396</v>
      </c>
      <c r="G422" s="470">
        <v>214</v>
      </c>
      <c r="H422" s="470">
        <v>182</v>
      </c>
      <c r="I422" s="793" t="s">
        <v>323</v>
      </c>
      <c r="J422" s="793" t="s">
        <v>323</v>
      </c>
      <c r="K422" s="793" t="s">
        <v>644</v>
      </c>
      <c r="L422" s="470">
        <v>86</v>
      </c>
      <c r="M422" s="205"/>
    </row>
    <row r="423" spans="1:13" ht="15" customHeight="1">
      <c r="A423" s="358" t="s">
        <v>524</v>
      </c>
      <c r="B423" s="470">
        <v>110</v>
      </c>
      <c r="C423" s="470">
        <f t="shared" si="55"/>
        <v>220</v>
      </c>
      <c r="D423" s="470">
        <f t="shared" si="56"/>
        <v>105</v>
      </c>
      <c r="E423" s="470">
        <f t="shared" si="56"/>
        <v>115</v>
      </c>
      <c r="F423" s="470">
        <f t="shared" si="57"/>
        <v>220</v>
      </c>
      <c r="G423" s="470">
        <v>105</v>
      </c>
      <c r="H423" s="470">
        <v>115</v>
      </c>
      <c r="I423" s="793" t="s">
        <v>323</v>
      </c>
      <c r="J423" s="793" t="s">
        <v>323</v>
      </c>
      <c r="K423" s="793" t="s">
        <v>323</v>
      </c>
      <c r="L423" s="470">
        <v>65</v>
      </c>
      <c r="M423" s="205"/>
    </row>
    <row r="424" spans="1:13" ht="15" customHeight="1">
      <c r="A424" s="358" t="s">
        <v>525</v>
      </c>
      <c r="B424" s="470">
        <v>124</v>
      </c>
      <c r="C424" s="470">
        <f t="shared" si="55"/>
        <v>244</v>
      </c>
      <c r="D424" s="470">
        <f t="shared" si="56"/>
        <v>123</v>
      </c>
      <c r="E424" s="470">
        <f t="shared" si="56"/>
        <v>121</v>
      </c>
      <c r="F424" s="470">
        <f t="shared" si="57"/>
        <v>244</v>
      </c>
      <c r="G424" s="470">
        <v>123</v>
      </c>
      <c r="H424" s="470">
        <v>121</v>
      </c>
      <c r="I424" s="793" t="s">
        <v>323</v>
      </c>
      <c r="J424" s="793" t="s">
        <v>323</v>
      </c>
      <c r="K424" s="793" t="s">
        <v>323</v>
      </c>
      <c r="L424" s="470">
        <v>96</v>
      </c>
      <c r="M424" s="205"/>
    </row>
    <row r="425" spans="1:13" ht="15" customHeight="1">
      <c r="A425" s="358" t="s">
        <v>526</v>
      </c>
      <c r="B425" s="470">
        <v>229</v>
      </c>
      <c r="C425" s="470">
        <f t="shared" si="55"/>
        <v>365</v>
      </c>
      <c r="D425" s="470">
        <f t="shared" si="56"/>
        <v>178</v>
      </c>
      <c r="E425" s="470">
        <f t="shared" si="56"/>
        <v>187</v>
      </c>
      <c r="F425" s="470">
        <f t="shared" si="57"/>
        <v>365</v>
      </c>
      <c r="G425" s="470">
        <v>178</v>
      </c>
      <c r="H425" s="470">
        <v>187</v>
      </c>
      <c r="I425" s="793" t="s">
        <v>323</v>
      </c>
      <c r="J425" s="793" t="s">
        <v>323</v>
      </c>
      <c r="K425" s="793" t="s">
        <v>323</v>
      </c>
      <c r="L425" s="470">
        <v>93</v>
      </c>
      <c r="M425" s="205"/>
    </row>
    <row r="426" spans="1:13" ht="15" customHeight="1">
      <c r="A426" s="358" t="s">
        <v>527</v>
      </c>
      <c r="B426" s="470">
        <v>116</v>
      </c>
      <c r="C426" s="470">
        <f t="shared" si="55"/>
        <v>237</v>
      </c>
      <c r="D426" s="470">
        <f t="shared" si="56"/>
        <v>123</v>
      </c>
      <c r="E426" s="470">
        <f t="shared" si="56"/>
        <v>114</v>
      </c>
      <c r="F426" s="470">
        <f t="shared" si="57"/>
        <v>237</v>
      </c>
      <c r="G426" s="470">
        <v>123</v>
      </c>
      <c r="H426" s="470">
        <v>114</v>
      </c>
      <c r="I426" s="793" t="s">
        <v>323</v>
      </c>
      <c r="J426" s="793" t="s">
        <v>323</v>
      </c>
      <c r="K426" s="793" t="s">
        <v>323</v>
      </c>
      <c r="L426" s="470">
        <v>77</v>
      </c>
      <c r="M426" s="205"/>
    </row>
    <row r="427" spans="1:13" ht="15" customHeight="1">
      <c r="A427" s="358" t="s">
        <v>528</v>
      </c>
      <c r="B427" s="470">
        <v>146</v>
      </c>
      <c r="C427" s="470">
        <f t="shared" si="55"/>
        <v>249</v>
      </c>
      <c r="D427" s="470">
        <f t="shared" si="56"/>
        <v>126</v>
      </c>
      <c r="E427" s="470">
        <f t="shared" si="56"/>
        <v>123</v>
      </c>
      <c r="F427" s="470">
        <f t="shared" si="57"/>
        <v>249</v>
      </c>
      <c r="G427" s="470">
        <v>126</v>
      </c>
      <c r="H427" s="470">
        <v>123</v>
      </c>
      <c r="I427" s="793" t="s">
        <v>323</v>
      </c>
      <c r="J427" s="793" t="s">
        <v>323</v>
      </c>
      <c r="K427" s="793" t="s">
        <v>323</v>
      </c>
      <c r="L427" s="470">
        <v>83</v>
      </c>
      <c r="M427" s="205"/>
    </row>
    <row r="428" spans="1:13" ht="15" customHeight="1">
      <c r="A428" s="358" t="s">
        <v>529</v>
      </c>
      <c r="B428" s="470">
        <v>212</v>
      </c>
      <c r="C428" s="470">
        <f t="shared" si="55"/>
        <v>440</v>
      </c>
      <c r="D428" s="470">
        <f t="shared" si="56"/>
        <v>222</v>
      </c>
      <c r="E428" s="470">
        <f t="shared" si="56"/>
        <v>218</v>
      </c>
      <c r="F428" s="470">
        <f t="shared" si="57"/>
        <v>440</v>
      </c>
      <c r="G428" s="470">
        <v>222</v>
      </c>
      <c r="H428" s="470">
        <v>218</v>
      </c>
      <c r="I428" s="793" t="s">
        <v>323</v>
      </c>
      <c r="J428" s="793" t="s">
        <v>323</v>
      </c>
      <c r="K428" s="793" t="s">
        <v>323</v>
      </c>
      <c r="L428" s="470">
        <v>108</v>
      </c>
      <c r="M428" s="205"/>
    </row>
    <row r="429" spans="1:13" ht="15" customHeight="1">
      <c r="A429" s="358" t="s">
        <v>530</v>
      </c>
      <c r="B429" s="470">
        <v>212</v>
      </c>
      <c r="C429" s="470">
        <f t="shared" si="55"/>
        <v>428</v>
      </c>
      <c r="D429" s="470">
        <f t="shared" si="56"/>
        <v>217</v>
      </c>
      <c r="E429" s="470">
        <f t="shared" si="56"/>
        <v>211</v>
      </c>
      <c r="F429" s="470">
        <f t="shared" si="57"/>
        <v>428</v>
      </c>
      <c r="G429" s="470">
        <v>217</v>
      </c>
      <c r="H429" s="470">
        <v>211</v>
      </c>
      <c r="I429" s="793" t="s">
        <v>323</v>
      </c>
      <c r="J429" s="793" t="s">
        <v>323</v>
      </c>
      <c r="K429" s="793" t="s">
        <v>323</v>
      </c>
      <c r="L429" s="470">
        <v>83</v>
      </c>
      <c r="M429" s="205"/>
    </row>
    <row r="430" spans="1:13" ht="15" customHeight="1">
      <c r="A430" s="358" t="s">
        <v>531</v>
      </c>
      <c r="B430" s="470">
        <v>93</v>
      </c>
      <c r="C430" s="470">
        <f t="shared" si="55"/>
        <v>206</v>
      </c>
      <c r="D430" s="470">
        <f t="shared" si="56"/>
        <v>106</v>
      </c>
      <c r="E430" s="470">
        <f t="shared" si="56"/>
        <v>100</v>
      </c>
      <c r="F430" s="470">
        <f t="shared" si="57"/>
        <v>206</v>
      </c>
      <c r="G430" s="470">
        <v>106</v>
      </c>
      <c r="H430" s="470">
        <v>100</v>
      </c>
      <c r="I430" s="793" t="s">
        <v>323</v>
      </c>
      <c r="J430" s="793" t="s">
        <v>323</v>
      </c>
      <c r="K430" s="793" t="s">
        <v>323</v>
      </c>
      <c r="L430" s="470">
        <v>54</v>
      </c>
      <c r="M430" s="205"/>
    </row>
    <row r="431" spans="1:13" ht="15" customHeight="1">
      <c r="A431" s="358" t="s">
        <v>532</v>
      </c>
      <c r="B431" s="470">
        <v>105</v>
      </c>
      <c r="C431" s="470">
        <f t="shared" si="55"/>
        <v>249</v>
      </c>
      <c r="D431" s="470">
        <f t="shared" si="56"/>
        <v>133</v>
      </c>
      <c r="E431" s="470">
        <f t="shared" si="56"/>
        <v>116</v>
      </c>
      <c r="F431" s="470">
        <f t="shared" si="57"/>
        <v>249</v>
      </c>
      <c r="G431" s="470">
        <v>133</v>
      </c>
      <c r="H431" s="470">
        <v>116</v>
      </c>
      <c r="I431" s="793" t="s">
        <v>323</v>
      </c>
      <c r="J431" s="793" t="s">
        <v>323</v>
      </c>
      <c r="K431" s="793" t="s">
        <v>323</v>
      </c>
      <c r="L431" s="470">
        <v>37</v>
      </c>
      <c r="M431" s="205"/>
    </row>
    <row r="432" spans="1:13" ht="15" customHeight="1">
      <c r="A432" s="358" t="s">
        <v>533</v>
      </c>
      <c r="B432" s="470">
        <v>115</v>
      </c>
      <c r="C432" s="470">
        <f t="shared" si="55"/>
        <v>287</v>
      </c>
      <c r="D432" s="470">
        <f t="shared" si="56"/>
        <v>137</v>
      </c>
      <c r="E432" s="470">
        <f t="shared" si="56"/>
        <v>150</v>
      </c>
      <c r="F432" s="470">
        <f t="shared" si="57"/>
        <v>287</v>
      </c>
      <c r="G432" s="470">
        <v>137</v>
      </c>
      <c r="H432" s="470">
        <v>150</v>
      </c>
      <c r="I432" s="793" t="s">
        <v>323</v>
      </c>
      <c r="J432" s="793" t="s">
        <v>323</v>
      </c>
      <c r="K432" s="793" t="s">
        <v>323</v>
      </c>
      <c r="L432" s="470">
        <v>48</v>
      </c>
      <c r="M432" s="205"/>
    </row>
    <row r="433" spans="1:13" ht="15" customHeight="1">
      <c r="A433" s="358" t="s">
        <v>534</v>
      </c>
      <c r="B433" s="470">
        <v>391</v>
      </c>
      <c r="C433" s="470">
        <f t="shared" si="55"/>
        <v>1111</v>
      </c>
      <c r="D433" s="470">
        <f t="shared" si="56"/>
        <v>536</v>
      </c>
      <c r="E433" s="470">
        <f t="shared" si="56"/>
        <v>575</v>
      </c>
      <c r="F433" s="470">
        <f t="shared" si="57"/>
        <v>1111</v>
      </c>
      <c r="G433" s="470">
        <v>536</v>
      </c>
      <c r="H433" s="470">
        <v>575</v>
      </c>
      <c r="I433" s="793" t="s">
        <v>323</v>
      </c>
      <c r="J433" s="793" t="s">
        <v>644</v>
      </c>
      <c r="K433" s="793" t="s">
        <v>323</v>
      </c>
      <c r="L433" s="470">
        <v>137</v>
      </c>
      <c r="M433" s="205"/>
    </row>
    <row r="434" spans="1:13" ht="15" customHeight="1">
      <c r="A434" s="358" t="s">
        <v>535</v>
      </c>
      <c r="B434" s="470">
        <v>341</v>
      </c>
      <c r="C434" s="470">
        <f t="shared" si="55"/>
        <v>887</v>
      </c>
      <c r="D434" s="470">
        <f t="shared" si="56"/>
        <v>424</v>
      </c>
      <c r="E434" s="470">
        <f t="shared" si="56"/>
        <v>463</v>
      </c>
      <c r="F434" s="470">
        <f t="shared" si="57"/>
        <v>887</v>
      </c>
      <c r="G434" s="470">
        <v>424</v>
      </c>
      <c r="H434" s="470">
        <v>463</v>
      </c>
      <c r="I434" s="793" t="s">
        <v>323</v>
      </c>
      <c r="J434" s="793" t="s">
        <v>323</v>
      </c>
      <c r="K434" s="793" t="s">
        <v>323</v>
      </c>
      <c r="L434" s="470">
        <v>124</v>
      </c>
      <c r="M434" s="205"/>
    </row>
    <row r="435" spans="1:13" ht="15" customHeight="1">
      <c r="A435" s="358" t="s">
        <v>536</v>
      </c>
      <c r="B435" s="470">
        <v>223</v>
      </c>
      <c r="C435" s="470">
        <f t="shared" si="55"/>
        <v>396</v>
      </c>
      <c r="D435" s="470">
        <f t="shared" si="56"/>
        <v>205</v>
      </c>
      <c r="E435" s="470">
        <f t="shared" si="56"/>
        <v>191</v>
      </c>
      <c r="F435" s="470">
        <f t="shared" si="57"/>
        <v>396</v>
      </c>
      <c r="G435" s="470">
        <v>205</v>
      </c>
      <c r="H435" s="470">
        <v>191</v>
      </c>
      <c r="I435" s="793" t="s">
        <v>323</v>
      </c>
      <c r="J435" s="793" t="s">
        <v>323</v>
      </c>
      <c r="K435" s="793" t="s">
        <v>323</v>
      </c>
      <c r="L435" s="470">
        <v>52</v>
      </c>
      <c r="M435" s="205"/>
    </row>
    <row r="436" spans="1:13" ht="15" customHeight="1" thickBot="1">
      <c r="A436" s="377" t="s">
        <v>543</v>
      </c>
      <c r="B436" s="637">
        <v>265</v>
      </c>
      <c r="C436" s="471">
        <f t="shared" si="55"/>
        <v>800</v>
      </c>
      <c r="D436" s="471">
        <f t="shared" si="56"/>
        <v>391</v>
      </c>
      <c r="E436" s="471">
        <f t="shared" si="56"/>
        <v>409</v>
      </c>
      <c r="F436" s="471">
        <f t="shared" si="57"/>
        <v>800</v>
      </c>
      <c r="G436" s="471">
        <v>391</v>
      </c>
      <c r="H436" s="471">
        <v>409</v>
      </c>
      <c r="I436" s="798" t="s">
        <v>323</v>
      </c>
      <c r="J436" s="798" t="s">
        <v>644</v>
      </c>
      <c r="K436" s="798" t="s">
        <v>323</v>
      </c>
      <c r="L436" s="700">
        <v>50</v>
      </c>
      <c r="M436" s="207"/>
    </row>
    <row r="437" spans="1:13" s="613" customFormat="1" ht="13.5" customHeight="1">
      <c r="A437" s="1021" t="s">
        <v>967</v>
      </c>
      <c r="B437" s="609"/>
      <c r="C437" s="610"/>
      <c r="D437" s="610"/>
      <c r="E437" s="610"/>
      <c r="F437" s="610"/>
      <c r="G437" s="1055" t="s">
        <v>968</v>
      </c>
      <c r="H437" s="1055"/>
      <c r="I437" s="1055"/>
      <c r="J437" s="1055"/>
      <c r="K437" s="610"/>
      <c r="L437" s="611"/>
      <c r="M437" s="612"/>
    </row>
    <row r="438" spans="1:13" s="613" customFormat="1" ht="13.5" customHeight="1">
      <c r="A438" s="608" t="s">
        <v>1002</v>
      </c>
      <c r="B438" s="609"/>
      <c r="C438" s="610"/>
      <c r="D438" s="610"/>
      <c r="E438" s="610"/>
      <c r="F438" s="610"/>
      <c r="G438" s="1022" t="s">
        <v>1003</v>
      </c>
      <c r="H438" s="1022"/>
      <c r="I438" s="1022"/>
      <c r="J438" s="1022"/>
      <c r="K438" s="610"/>
      <c r="L438" s="611"/>
      <c r="M438" s="612"/>
    </row>
    <row r="439" spans="1:13" s="613" customFormat="1" ht="13.5" customHeight="1">
      <c r="A439" s="608" t="s">
        <v>1001</v>
      </c>
      <c r="B439" s="609"/>
      <c r="C439" s="610"/>
      <c r="D439" s="610"/>
      <c r="E439" s="610"/>
      <c r="F439" s="610"/>
      <c r="G439" s="1022"/>
      <c r="H439" s="1022"/>
      <c r="I439" s="1022"/>
      <c r="J439" s="1022"/>
      <c r="K439" s="610"/>
      <c r="L439" s="611"/>
      <c r="M439" s="612"/>
    </row>
    <row r="440" spans="1:13" s="613" customFormat="1" ht="13.5" customHeight="1">
      <c r="A440" s="615" t="s">
        <v>740</v>
      </c>
      <c r="B440" s="616"/>
      <c r="C440" s="616"/>
      <c r="D440" s="616"/>
      <c r="E440" s="616"/>
      <c r="F440" s="616"/>
      <c r="G440" s="1056" t="s">
        <v>741</v>
      </c>
      <c r="H440" s="1056"/>
      <c r="I440" s="1056"/>
      <c r="J440" s="1056"/>
      <c r="K440" s="1056"/>
      <c r="L440" s="1056"/>
      <c r="M440" s="615"/>
    </row>
    <row r="441" spans="1:13" s="327" customFormat="1" ht="12.75" customHeight="1">
      <c r="A441" s="333" t="s">
        <v>460</v>
      </c>
      <c r="B441" s="185"/>
      <c r="C441" s="186"/>
      <c r="D441" s="185"/>
      <c r="E441" s="185"/>
      <c r="F441" s="185"/>
      <c r="G441" s="185"/>
      <c r="H441" s="185"/>
      <c r="I441" s="185"/>
      <c r="J441" s="196"/>
      <c r="K441" s="196"/>
      <c r="M441" s="328" t="s">
        <v>461</v>
      </c>
    </row>
    <row r="442" spans="1:13" s="321" customFormat="1" ht="12.75" customHeight="1">
      <c r="A442" s="319"/>
      <c r="B442" s="196"/>
      <c r="C442" s="196"/>
      <c r="D442" s="196"/>
      <c r="E442" s="196"/>
      <c r="F442" s="196"/>
      <c r="G442" s="196"/>
      <c r="H442" s="196"/>
      <c r="I442" s="196"/>
      <c r="J442" s="196"/>
      <c r="K442" s="196"/>
      <c r="L442" s="327"/>
      <c r="M442" s="196"/>
    </row>
    <row r="443" spans="1:13" s="364" customFormat="1" ht="21.75" customHeight="1">
      <c r="A443" s="1060" t="s">
        <v>886</v>
      </c>
      <c r="B443" s="1060"/>
      <c r="C443" s="1060"/>
      <c r="D443" s="1060"/>
      <c r="E443" s="1060"/>
      <c r="F443" s="1060"/>
      <c r="G443" s="1062" t="s">
        <v>887</v>
      </c>
      <c r="H443" s="1062"/>
      <c r="I443" s="1062"/>
      <c r="J443" s="1062"/>
      <c r="K443" s="1062"/>
      <c r="L443" s="1062"/>
      <c r="M443" s="1062"/>
    </row>
    <row r="444" spans="1:13" ht="15" customHeight="1">
      <c r="A444" s="338" t="s">
        <v>462</v>
      </c>
      <c r="C444" s="348"/>
      <c r="D444" s="193"/>
      <c r="E444" s="193"/>
      <c r="F444" s="193"/>
      <c r="G444" s="193"/>
      <c r="H444" s="193"/>
      <c r="I444" s="193"/>
      <c r="J444" s="193"/>
      <c r="K444" s="193"/>
      <c r="M444" s="193"/>
    </row>
    <row r="445" spans="1:13" ht="15" customHeight="1" thickBot="1">
      <c r="A445" s="347" t="s">
        <v>186</v>
      </c>
      <c r="B445" s="193"/>
      <c r="C445" s="193"/>
      <c r="D445" s="193"/>
      <c r="E445" s="193"/>
      <c r="F445" s="193"/>
      <c r="G445" s="193"/>
      <c r="H445" s="193"/>
      <c r="I445" s="193"/>
      <c r="J445" s="193"/>
      <c r="K445" s="193"/>
      <c r="M445" s="214" t="s">
        <v>7</v>
      </c>
    </row>
    <row r="446" spans="1:13" ht="17.25" customHeight="1">
      <c r="A446" s="579"/>
      <c r="B446" s="580" t="s">
        <v>721</v>
      </c>
      <c r="C446" s="547" t="s">
        <v>685</v>
      </c>
      <c r="D446" s="548"/>
      <c r="E446" s="548"/>
      <c r="F446" s="548"/>
      <c r="G446" s="549" t="s">
        <v>686</v>
      </c>
      <c r="H446" s="548"/>
      <c r="I446" s="548"/>
      <c r="J446" s="548"/>
      <c r="K446" s="550"/>
      <c r="L446" s="1052" t="s">
        <v>999</v>
      </c>
      <c r="M446" s="581"/>
    </row>
    <row r="447" spans="1:13" ht="17.25" customHeight="1">
      <c r="A447" s="582" t="s">
        <v>708</v>
      </c>
      <c r="B447" s="583"/>
      <c r="C447" s="553" t="s">
        <v>1000</v>
      </c>
      <c r="D447" s="554"/>
      <c r="E447" s="555"/>
      <c r="F447" s="556" t="s">
        <v>556</v>
      </c>
      <c r="G447" s="557"/>
      <c r="H447" s="558"/>
      <c r="I447" s="553" t="s">
        <v>557</v>
      </c>
      <c r="J447" s="559"/>
      <c r="K447" s="558"/>
      <c r="L447" s="1053"/>
      <c r="M447" s="584" t="s">
        <v>319</v>
      </c>
    </row>
    <row r="448" spans="1:13" ht="17.25" customHeight="1">
      <c r="A448" s="585" t="s">
        <v>709</v>
      </c>
      <c r="B448" s="583"/>
      <c r="C448" s="561"/>
      <c r="D448" s="562" t="s">
        <v>688</v>
      </c>
      <c r="E448" s="562" t="s">
        <v>689</v>
      </c>
      <c r="F448" s="563"/>
      <c r="G448" s="562" t="s">
        <v>688</v>
      </c>
      <c r="H448" s="564" t="s">
        <v>689</v>
      </c>
      <c r="I448" s="565"/>
      <c r="J448" s="566" t="s">
        <v>688</v>
      </c>
      <c r="K448" s="552" t="s">
        <v>689</v>
      </c>
      <c r="L448" s="1053"/>
      <c r="M448" s="586" t="s">
        <v>320</v>
      </c>
    </row>
    <row r="449" spans="1:13" ht="17.25" customHeight="1">
      <c r="A449" s="582"/>
      <c r="B449" s="587" t="s">
        <v>38</v>
      </c>
      <c r="C449" s="568" t="s">
        <v>559</v>
      </c>
      <c r="D449" s="567" t="s">
        <v>67</v>
      </c>
      <c r="E449" s="567" t="s">
        <v>68</v>
      </c>
      <c r="F449" s="569" t="s">
        <v>64</v>
      </c>
      <c r="G449" s="567" t="s">
        <v>67</v>
      </c>
      <c r="H449" s="568" t="s">
        <v>68</v>
      </c>
      <c r="I449" s="568" t="s">
        <v>36</v>
      </c>
      <c r="J449" s="570" t="s">
        <v>67</v>
      </c>
      <c r="K449" s="567" t="s">
        <v>68</v>
      </c>
      <c r="L449" s="1054"/>
      <c r="M449" s="588"/>
    </row>
    <row r="450" spans="1:13" s="367" customFormat="1" ht="15.75" customHeight="1">
      <c r="A450" s="418" t="s">
        <v>586</v>
      </c>
      <c r="B450" s="701">
        <f>SUM(B451:B476)</f>
        <v>7316</v>
      </c>
      <c r="C450" s="702">
        <f>SUM(C451:C476,I450)</f>
        <v>17309</v>
      </c>
      <c r="D450" s="702">
        <f>SUM(D451:D476,J450)</f>
        <v>8680</v>
      </c>
      <c r="E450" s="702">
        <f>SUM(E451:E476,K450)</f>
        <v>8629</v>
      </c>
      <c r="F450" s="702">
        <f>SUM(F451:F476)</f>
        <v>17114</v>
      </c>
      <c r="G450" s="702">
        <f>SUM(G451:G476)</f>
        <v>8598</v>
      </c>
      <c r="H450" s="702">
        <f>SUM(H451:H476)</f>
        <v>8516</v>
      </c>
      <c r="I450" s="702">
        <v>195</v>
      </c>
      <c r="J450" s="702">
        <v>82</v>
      </c>
      <c r="K450" s="702">
        <v>113</v>
      </c>
      <c r="L450" s="636">
        <f>SUM(L451:L476)</f>
        <v>1925</v>
      </c>
      <c r="M450" s="1024" t="s">
        <v>463</v>
      </c>
    </row>
    <row r="451" spans="1:13" s="353" customFormat="1" ht="15" customHeight="1">
      <c r="A451" s="352" t="s">
        <v>464</v>
      </c>
      <c r="B451" s="703">
        <v>68</v>
      </c>
      <c r="C451" s="470">
        <f aca="true" t="shared" si="58" ref="C451:C476">SUM(D451:E451)</f>
        <v>135</v>
      </c>
      <c r="D451" s="470">
        <f>SUM(G451,J451)</f>
        <v>70</v>
      </c>
      <c r="E451" s="470">
        <f>SUM(H451,K451)</f>
        <v>65</v>
      </c>
      <c r="F451" s="470">
        <f aca="true" t="shared" si="59" ref="F451:F476">SUM(G451:H451)</f>
        <v>135</v>
      </c>
      <c r="G451" s="470">
        <v>70</v>
      </c>
      <c r="H451" s="470">
        <v>65</v>
      </c>
      <c r="I451" s="598" t="s">
        <v>323</v>
      </c>
      <c r="J451" s="598" t="s">
        <v>664</v>
      </c>
      <c r="K451" s="598" t="s">
        <v>323</v>
      </c>
      <c r="L451" s="704">
        <v>38</v>
      </c>
      <c r="M451" s="410"/>
    </row>
    <row r="452" spans="1:13" s="353" customFormat="1" ht="15" customHeight="1">
      <c r="A452" s="352" t="s">
        <v>465</v>
      </c>
      <c r="B452" s="703">
        <v>161</v>
      </c>
      <c r="C452" s="470">
        <f t="shared" si="58"/>
        <v>332</v>
      </c>
      <c r="D452" s="470">
        <f aca="true" t="shared" si="60" ref="D452:E476">SUM(G452,J452)</f>
        <v>175</v>
      </c>
      <c r="E452" s="470">
        <f t="shared" si="60"/>
        <v>157</v>
      </c>
      <c r="F452" s="470">
        <f t="shared" si="59"/>
        <v>332</v>
      </c>
      <c r="G452" s="470">
        <v>175</v>
      </c>
      <c r="H452" s="470">
        <v>157</v>
      </c>
      <c r="I452" s="598" t="s">
        <v>323</v>
      </c>
      <c r="J452" s="598" t="s">
        <v>664</v>
      </c>
      <c r="K452" s="598" t="s">
        <v>664</v>
      </c>
      <c r="L452" s="704">
        <v>95</v>
      </c>
      <c r="M452" s="410"/>
    </row>
    <row r="453" spans="1:13" s="353" customFormat="1" ht="15" customHeight="1">
      <c r="A453" s="352" t="s">
        <v>466</v>
      </c>
      <c r="B453" s="703">
        <v>196</v>
      </c>
      <c r="C453" s="470">
        <f t="shared" si="58"/>
        <v>366</v>
      </c>
      <c r="D453" s="470">
        <f t="shared" si="60"/>
        <v>188</v>
      </c>
      <c r="E453" s="470">
        <f t="shared" si="60"/>
        <v>178</v>
      </c>
      <c r="F453" s="470">
        <f t="shared" si="59"/>
        <v>366</v>
      </c>
      <c r="G453" s="470">
        <v>188</v>
      </c>
      <c r="H453" s="470">
        <v>178</v>
      </c>
      <c r="I453" s="598" t="s">
        <v>323</v>
      </c>
      <c r="J453" s="598" t="s">
        <v>664</v>
      </c>
      <c r="K453" s="598" t="s">
        <v>323</v>
      </c>
      <c r="L453" s="704">
        <v>84</v>
      </c>
      <c r="M453" s="410"/>
    </row>
    <row r="454" spans="1:13" s="353" customFormat="1" ht="15" customHeight="1">
      <c r="A454" s="352" t="s">
        <v>467</v>
      </c>
      <c r="B454" s="703">
        <v>264</v>
      </c>
      <c r="C454" s="470">
        <f t="shared" si="58"/>
        <v>544</v>
      </c>
      <c r="D454" s="470">
        <f t="shared" si="60"/>
        <v>275</v>
      </c>
      <c r="E454" s="470">
        <f t="shared" si="60"/>
        <v>269</v>
      </c>
      <c r="F454" s="470">
        <f t="shared" si="59"/>
        <v>544</v>
      </c>
      <c r="G454" s="470">
        <v>275</v>
      </c>
      <c r="H454" s="470">
        <v>269</v>
      </c>
      <c r="I454" s="598" t="s">
        <v>323</v>
      </c>
      <c r="J454" s="598" t="s">
        <v>323</v>
      </c>
      <c r="K454" s="598" t="s">
        <v>323</v>
      </c>
      <c r="L454" s="704">
        <v>101</v>
      </c>
      <c r="M454" s="410"/>
    </row>
    <row r="455" spans="1:13" s="353" customFormat="1" ht="15" customHeight="1">
      <c r="A455" s="352" t="s">
        <v>468</v>
      </c>
      <c r="B455" s="703">
        <v>663</v>
      </c>
      <c r="C455" s="470">
        <f t="shared" si="58"/>
        <v>1218</v>
      </c>
      <c r="D455" s="470">
        <f t="shared" si="60"/>
        <v>657</v>
      </c>
      <c r="E455" s="470">
        <f t="shared" si="60"/>
        <v>561</v>
      </c>
      <c r="F455" s="470">
        <f t="shared" si="59"/>
        <v>1218</v>
      </c>
      <c r="G455" s="470">
        <v>657</v>
      </c>
      <c r="H455" s="470">
        <v>561</v>
      </c>
      <c r="I455" s="598" t="s">
        <v>323</v>
      </c>
      <c r="J455" s="598" t="s">
        <v>664</v>
      </c>
      <c r="K455" s="598" t="s">
        <v>664</v>
      </c>
      <c r="L455" s="704">
        <v>163</v>
      </c>
      <c r="M455" s="410"/>
    </row>
    <row r="456" spans="1:13" s="353" customFormat="1" ht="15" customHeight="1">
      <c r="A456" s="352" t="s">
        <v>469</v>
      </c>
      <c r="B456" s="703">
        <v>203</v>
      </c>
      <c r="C456" s="470">
        <f t="shared" si="58"/>
        <v>390</v>
      </c>
      <c r="D456" s="470">
        <f t="shared" si="60"/>
        <v>210</v>
      </c>
      <c r="E456" s="470">
        <f t="shared" si="60"/>
        <v>180</v>
      </c>
      <c r="F456" s="470">
        <f t="shared" si="59"/>
        <v>390</v>
      </c>
      <c r="G456" s="470">
        <v>210</v>
      </c>
      <c r="H456" s="470">
        <v>180</v>
      </c>
      <c r="I456" s="598" t="s">
        <v>323</v>
      </c>
      <c r="J456" s="598" t="s">
        <v>323</v>
      </c>
      <c r="K456" s="598" t="s">
        <v>323</v>
      </c>
      <c r="L456" s="704">
        <v>87</v>
      </c>
      <c r="M456" s="410"/>
    </row>
    <row r="457" spans="1:13" s="353" customFormat="1" ht="15" customHeight="1">
      <c r="A457" s="352" t="s">
        <v>470</v>
      </c>
      <c r="B457" s="703">
        <v>362</v>
      </c>
      <c r="C457" s="470">
        <f t="shared" si="58"/>
        <v>642</v>
      </c>
      <c r="D457" s="470">
        <f t="shared" si="60"/>
        <v>358</v>
      </c>
      <c r="E457" s="470">
        <f t="shared" si="60"/>
        <v>284</v>
      </c>
      <c r="F457" s="470">
        <f t="shared" si="59"/>
        <v>642</v>
      </c>
      <c r="G457" s="470">
        <v>358</v>
      </c>
      <c r="H457" s="470">
        <v>284</v>
      </c>
      <c r="I457" s="598" t="s">
        <v>323</v>
      </c>
      <c r="J457" s="598" t="s">
        <v>323</v>
      </c>
      <c r="K457" s="598" t="s">
        <v>323</v>
      </c>
      <c r="L457" s="704">
        <v>99</v>
      </c>
      <c r="M457" s="410"/>
    </row>
    <row r="458" spans="1:13" s="353" customFormat="1" ht="15" customHeight="1">
      <c r="A458" s="352" t="s">
        <v>471</v>
      </c>
      <c r="B458" s="703">
        <v>286</v>
      </c>
      <c r="C458" s="470">
        <f t="shared" si="58"/>
        <v>539</v>
      </c>
      <c r="D458" s="470">
        <f t="shared" si="60"/>
        <v>299</v>
      </c>
      <c r="E458" s="470">
        <f t="shared" si="60"/>
        <v>240</v>
      </c>
      <c r="F458" s="470">
        <f t="shared" si="59"/>
        <v>539</v>
      </c>
      <c r="G458" s="470">
        <v>299</v>
      </c>
      <c r="H458" s="470">
        <v>240</v>
      </c>
      <c r="I458" s="598" t="s">
        <v>323</v>
      </c>
      <c r="J458" s="598" t="s">
        <v>664</v>
      </c>
      <c r="K458" s="598" t="s">
        <v>323</v>
      </c>
      <c r="L458" s="704">
        <v>95</v>
      </c>
      <c r="M458" s="410"/>
    </row>
    <row r="459" spans="1:13" s="353" customFormat="1" ht="15" customHeight="1">
      <c r="A459" s="352" t="s">
        <v>472</v>
      </c>
      <c r="B459" s="703">
        <v>291</v>
      </c>
      <c r="C459" s="470">
        <f t="shared" si="58"/>
        <v>547</v>
      </c>
      <c r="D459" s="470">
        <f t="shared" si="60"/>
        <v>272</v>
      </c>
      <c r="E459" s="470">
        <f t="shared" si="60"/>
        <v>275</v>
      </c>
      <c r="F459" s="470">
        <f t="shared" si="59"/>
        <v>547</v>
      </c>
      <c r="G459" s="470">
        <v>272</v>
      </c>
      <c r="H459" s="470">
        <v>275</v>
      </c>
      <c r="I459" s="598" t="s">
        <v>323</v>
      </c>
      <c r="J459" s="598" t="s">
        <v>323</v>
      </c>
      <c r="K459" s="598" t="s">
        <v>323</v>
      </c>
      <c r="L459" s="704">
        <v>113</v>
      </c>
      <c r="M459" s="410"/>
    </row>
    <row r="460" spans="1:13" s="353" customFormat="1" ht="15" customHeight="1">
      <c r="A460" s="352" t="s">
        <v>473</v>
      </c>
      <c r="B460" s="703">
        <v>456</v>
      </c>
      <c r="C460" s="470">
        <f t="shared" si="58"/>
        <v>816</v>
      </c>
      <c r="D460" s="470">
        <f t="shared" si="60"/>
        <v>437</v>
      </c>
      <c r="E460" s="470">
        <f t="shared" si="60"/>
        <v>379</v>
      </c>
      <c r="F460" s="470">
        <f t="shared" si="59"/>
        <v>816</v>
      </c>
      <c r="G460" s="470">
        <v>437</v>
      </c>
      <c r="H460" s="470">
        <v>379</v>
      </c>
      <c r="I460" s="598" t="s">
        <v>323</v>
      </c>
      <c r="J460" s="598" t="s">
        <v>323</v>
      </c>
      <c r="K460" s="598" t="s">
        <v>323</v>
      </c>
      <c r="L460" s="704">
        <v>169</v>
      </c>
      <c r="M460" s="410"/>
    </row>
    <row r="461" spans="1:13" s="353" customFormat="1" ht="15" customHeight="1">
      <c r="A461" s="352" t="s">
        <v>272</v>
      </c>
      <c r="B461" s="703">
        <v>157</v>
      </c>
      <c r="C461" s="470">
        <f t="shared" si="58"/>
        <v>270</v>
      </c>
      <c r="D461" s="470">
        <f t="shared" si="60"/>
        <v>134</v>
      </c>
      <c r="E461" s="470">
        <f t="shared" si="60"/>
        <v>136</v>
      </c>
      <c r="F461" s="470">
        <f t="shared" si="59"/>
        <v>270</v>
      </c>
      <c r="G461" s="470">
        <v>134</v>
      </c>
      <c r="H461" s="470">
        <v>136</v>
      </c>
      <c r="I461" s="598" t="s">
        <v>323</v>
      </c>
      <c r="J461" s="598" t="s">
        <v>323</v>
      </c>
      <c r="K461" s="598" t="s">
        <v>644</v>
      </c>
      <c r="L461" s="704">
        <v>36</v>
      </c>
      <c r="M461" s="410"/>
    </row>
    <row r="462" spans="1:13" s="353" customFormat="1" ht="15" customHeight="1">
      <c r="A462" s="352" t="s">
        <v>273</v>
      </c>
      <c r="B462" s="703">
        <v>221</v>
      </c>
      <c r="C462" s="470">
        <f t="shared" si="58"/>
        <v>452</v>
      </c>
      <c r="D462" s="470">
        <f t="shared" si="60"/>
        <v>226</v>
      </c>
      <c r="E462" s="470">
        <f t="shared" si="60"/>
        <v>226</v>
      </c>
      <c r="F462" s="470">
        <f t="shared" si="59"/>
        <v>452</v>
      </c>
      <c r="G462" s="470">
        <v>226</v>
      </c>
      <c r="H462" s="470">
        <v>226</v>
      </c>
      <c r="I462" s="598" t="s">
        <v>323</v>
      </c>
      <c r="J462" s="598" t="s">
        <v>323</v>
      </c>
      <c r="K462" s="598" t="s">
        <v>323</v>
      </c>
      <c r="L462" s="704">
        <v>77</v>
      </c>
      <c r="M462" s="410"/>
    </row>
    <row r="463" spans="1:13" s="353" customFormat="1" ht="15" customHeight="1">
      <c r="A463" s="352" t="s">
        <v>274</v>
      </c>
      <c r="B463" s="703">
        <v>137</v>
      </c>
      <c r="C463" s="470">
        <f t="shared" si="58"/>
        <v>254</v>
      </c>
      <c r="D463" s="470">
        <f t="shared" si="60"/>
        <v>124</v>
      </c>
      <c r="E463" s="470">
        <f t="shared" si="60"/>
        <v>130</v>
      </c>
      <c r="F463" s="470">
        <f t="shared" si="59"/>
        <v>254</v>
      </c>
      <c r="G463" s="470">
        <v>124</v>
      </c>
      <c r="H463" s="470">
        <v>130</v>
      </c>
      <c r="I463" s="598" t="s">
        <v>323</v>
      </c>
      <c r="J463" s="598" t="s">
        <v>323</v>
      </c>
      <c r="K463" s="598" t="s">
        <v>323</v>
      </c>
      <c r="L463" s="704">
        <v>48</v>
      </c>
      <c r="M463" s="410"/>
    </row>
    <row r="464" spans="1:13" s="353" customFormat="1" ht="15" customHeight="1">
      <c r="A464" s="352" t="s">
        <v>474</v>
      </c>
      <c r="B464" s="703">
        <v>152</v>
      </c>
      <c r="C464" s="470">
        <f t="shared" si="58"/>
        <v>255</v>
      </c>
      <c r="D464" s="470">
        <f t="shared" si="60"/>
        <v>133</v>
      </c>
      <c r="E464" s="470">
        <f t="shared" si="60"/>
        <v>122</v>
      </c>
      <c r="F464" s="470">
        <f t="shared" si="59"/>
        <v>255</v>
      </c>
      <c r="G464" s="470">
        <v>133</v>
      </c>
      <c r="H464" s="470">
        <v>122</v>
      </c>
      <c r="I464" s="598" t="s">
        <v>323</v>
      </c>
      <c r="J464" s="598" t="s">
        <v>323</v>
      </c>
      <c r="K464" s="598" t="s">
        <v>664</v>
      </c>
      <c r="L464" s="704">
        <v>51</v>
      </c>
      <c r="M464" s="410"/>
    </row>
    <row r="465" spans="1:13" s="353" customFormat="1" ht="15" customHeight="1">
      <c r="A465" s="352" t="s">
        <v>475</v>
      </c>
      <c r="B465" s="703">
        <v>384</v>
      </c>
      <c r="C465" s="470">
        <f t="shared" si="58"/>
        <v>1058</v>
      </c>
      <c r="D465" s="470">
        <f t="shared" si="60"/>
        <v>521</v>
      </c>
      <c r="E465" s="470">
        <f t="shared" si="60"/>
        <v>537</v>
      </c>
      <c r="F465" s="470">
        <f t="shared" si="59"/>
        <v>1058</v>
      </c>
      <c r="G465" s="470">
        <v>521</v>
      </c>
      <c r="H465" s="470">
        <v>537</v>
      </c>
      <c r="I465" s="598" t="s">
        <v>323</v>
      </c>
      <c r="J465" s="598" t="s">
        <v>323</v>
      </c>
      <c r="K465" s="598" t="s">
        <v>644</v>
      </c>
      <c r="L465" s="704">
        <v>115</v>
      </c>
      <c r="M465" s="410"/>
    </row>
    <row r="466" spans="1:13" s="353" customFormat="1" ht="15" customHeight="1">
      <c r="A466" s="352" t="s">
        <v>275</v>
      </c>
      <c r="B466" s="703">
        <v>164</v>
      </c>
      <c r="C466" s="470">
        <f t="shared" si="58"/>
        <v>568</v>
      </c>
      <c r="D466" s="470">
        <f t="shared" si="60"/>
        <v>266</v>
      </c>
      <c r="E466" s="470">
        <f t="shared" si="60"/>
        <v>302</v>
      </c>
      <c r="F466" s="470">
        <f t="shared" si="59"/>
        <v>568</v>
      </c>
      <c r="G466" s="470">
        <v>266</v>
      </c>
      <c r="H466" s="470">
        <v>302</v>
      </c>
      <c r="I466" s="598" t="s">
        <v>323</v>
      </c>
      <c r="J466" s="598" t="s">
        <v>323</v>
      </c>
      <c r="K466" s="598" t="s">
        <v>664</v>
      </c>
      <c r="L466" s="704">
        <v>32</v>
      </c>
      <c r="M466" s="410"/>
    </row>
    <row r="467" spans="1:13" s="353" customFormat="1" ht="15" customHeight="1">
      <c r="A467" s="352" t="s">
        <v>276</v>
      </c>
      <c r="B467" s="703">
        <v>197</v>
      </c>
      <c r="C467" s="470">
        <f t="shared" si="58"/>
        <v>684</v>
      </c>
      <c r="D467" s="470">
        <f t="shared" si="60"/>
        <v>331</v>
      </c>
      <c r="E467" s="470">
        <f t="shared" si="60"/>
        <v>353</v>
      </c>
      <c r="F467" s="470">
        <f t="shared" si="59"/>
        <v>684</v>
      </c>
      <c r="G467" s="470">
        <v>331</v>
      </c>
      <c r="H467" s="470">
        <v>353</v>
      </c>
      <c r="I467" s="598" t="s">
        <v>323</v>
      </c>
      <c r="J467" s="598" t="s">
        <v>644</v>
      </c>
      <c r="K467" s="598" t="s">
        <v>664</v>
      </c>
      <c r="L467" s="704">
        <v>46</v>
      </c>
      <c r="M467" s="410"/>
    </row>
    <row r="468" spans="1:13" s="353" customFormat="1" ht="15" customHeight="1">
      <c r="A468" s="352" t="s">
        <v>277</v>
      </c>
      <c r="B468" s="703">
        <v>242</v>
      </c>
      <c r="C468" s="470">
        <f t="shared" si="58"/>
        <v>741</v>
      </c>
      <c r="D468" s="470">
        <f t="shared" si="60"/>
        <v>387</v>
      </c>
      <c r="E468" s="470">
        <f t="shared" si="60"/>
        <v>354</v>
      </c>
      <c r="F468" s="470">
        <f t="shared" si="59"/>
        <v>741</v>
      </c>
      <c r="G468" s="470">
        <v>387</v>
      </c>
      <c r="H468" s="470">
        <v>354</v>
      </c>
      <c r="I468" s="598" t="s">
        <v>323</v>
      </c>
      <c r="J468" s="598" t="s">
        <v>664</v>
      </c>
      <c r="K468" s="598" t="s">
        <v>323</v>
      </c>
      <c r="L468" s="704">
        <v>49</v>
      </c>
      <c r="M468" s="410"/>
    </row>
    <row r="469" spans="1:13" s="353" customFormat="1" ht="15" customHeight="1">
      <c r="A469" s="352" t="s">
        <v>278</v>
      </c>
      <c r="B469" s="703">
        <v>429</v>
      </c>
      <c r="C469" s="470">
        <f t="shared" si="58"/>
        <v>911</v>
      </c>
      <c r="D469" s="470">
        <f t="shared" si="60"/>
        <v>423</v>
      </c>
      <c r="E469" s="470">
        <f t="shared" si="60"/>
        <v>488</v>
      </c>
      <c r="F469" s="470">
        <f t="shared" si="59"/>
        <v>911</v>
      </c>
      <c r="G469" s="470">
        <v>423</v>
      </c>
      <c r="H469" s="470">
        <v>488</v>
      </c>
      <c r="I469" s="598" t="s">
        <v>323</v>
      </c>
      <c r="J469" s="598" t="s">
        <v>323</v>
      </c>
      <c r="K469" s="598" t="s">
        <v>664</v>
      </c>
      <c r="L469" s="704">
        <v>106</v>
      </c>
      <c r="M469" s="410"/>
    </row>
    <row r="470" spans="1:13" s="353" customFormat="1" ht="15" customHeight="1">
      <c r="A470" s="352" t="s">
        <v>476</v>
      </c>
      <c r="B470" s="703">
        <v>355</v>
      </c>
      <c r="C470" s="470">
        <f t="shared" si="58"/>
        <v>805</v>
      </c>
      <c r="D470" s="470">
        <f t="shared" si="60"/>
        <v>361</v>
      </c>
      <c r="E470" s="470">
        <f t="shared" si="60"/>
        <v>444</v>
      </c>
      <c r="F470" s="470">
        <f t="shared" si="59"/>
        <v>805</v>
      </c>
      <c r="G470" s="470">
        <v>361</v>
      </c>
      <c r="H470" s="470">
        <v>444</v>
      </c>
      <c r="I470" s="598" t="s">
        <v>323</v>
      </c>
      <c r="J470" s="598" t="s">
        <v>323</v>
      </c>
      <c r="K470" s="598" t="s">
        <v>644</v>
      </c>
      <c r="L470" s="704">
        <v>80</v>
      </c>
      <c r="M470" s="410"/>
    </row>
    <row r="471" spans="1:13" s="353" customFormat="1" ht="15" customHeight="1">
      <c r="A471" s="352" t="s">
        <v>477</v>
      </c>
      <c r="B471" s="703">
        <v>425</v>
      </c>
      <c r="C471" s="470">
        <f t="shared" si="58"/>
        <v>1420</v>
      </c>
      <c r="D471" s="470">
        <f t="shared" si="60"/>
        <v>676</v>
      </c>
      <c r="E471" s="470">
        <f t="shared" si="60"/>
        <v>744</v>
      </c>
      <c r="F471" s="470">
        <f t="shared" si="59"/>
        <v>1420</v>
      </c>
      <c r="G471" s="470">
        <v>676</v>
      </c>
      <c r="H471" s="470">
        <v>744</v>
      </c>
      <c r="I471" s="598" t="s">
        <v>323</v>
      </c>
      <c r="J471" s="598" t="s">
        <v>665</v>
      </c>
      <c r="K471" s="598" t="s">
        <v>323</v>
      </c>
      <c r="L471" s="704">
        <v>56</v>
      </c>
      <c r="M471" s="410"/>
    </row>
    <row r="472" spans="1:13" s="353" customFormat="1" ht="15" customHeight="1">
      <c r="A472" s="352" t="s">
        <v>578</v>
      </c>
      <c r="B472" s="703">
        <v>272</v>
      </c>
      <c r="C472" s="470">
        <f t="shared" si="58"/>
        <v>511</v>
      </c>
      <c r="D472" s="470">
        <f t="shared" si="60"/>
        <v>239</v>
      </c>
      <c r="E472" s="470">
        <f t="shared" si="60"/>
        <v>272</v>
      </c>
      <c r="F472" s="470">
        <f t="shared" si="59"/>
        <v>511</v>
      </c>
      <c r="G472" s="470">
        <v>239</v>
      </c>
      <c r="H472" s="470">
        <v>272</v>
      </c>
      <c r="I472" s="598" t="s">
        <v>323</v>
      </c>
      <c r="J472" s="598" t="s">
        <v>323</v>
      </c>
      <c r="K472" s="598" t="s">
        <v>664</v>
      </c>
      <c r="L472" s="704">
        <v>94</v>
      </c>
      <c r="M472" s="410"/>
    </row>
    <row r="473" spans="1:13" s="353" customFormat="1" ht="15" customHeight="1">
      <c r="A473" s="352" t="s">
        <v>579</v>
      </c>
      <c r="B473" s="703">
        <v>298</v>
      </c>
      <c r="C473" s="470">
        <f t="shared" si="58"/>
        <v>782</v>
      </c>
      <c r="D473" s="470">
        <f t="shared" si="60"/>
        <v>377</v>
      </c>
      <c r="E473" s="470">
        <f t="shared" si="60"/>
        <v>405</v>
      </c>
      <c r="F473" s="470">
        <f t="shared" si="59"/>
        <v>782</v>
      </c>
      <c r="G473" s="470">
        <v>377</v>
      </c>
      <c r="H473" s="470">
        <v>405</v>
      </c>
      <c r="I473" s="598" t="s">
        <v>323</v>
      </c>
      <c r="J473" s="598" t="s">
        <v>644</v>
      </c>
      <c r="K473" s="598" t="s">
        <v>323</v>
      </c>
      <c r="L473" s="704">
        <v>28</v>
      </c>
      <c r="M473" s="410"/>
    </row>
    <row r="474" spans="1:13" s="353" customFormat="1" ht="15" customHeight="1">
      <c r="A474" s="352" t="s">
        <v>580</v>
      </c>
      <c r="B474" s="703">
        <v>336</v>
      </c>
      <c r="C474" s="470">
        <f t="shared" si="58"/>
        <v>1069</v>
      </c>
      <c r="D474" s="470">
        <f t="shared" si="60"/>
        <v>536</v>
      </c>
      <c r="E474" s="470">
        <f t="shared" si="60"/>
        <v>533</v>
      </c>
      <c r="F474" s="470">
        <f t="shared" si="59"/>
        <v>1069</v>
      </c>
      <c r="G474" s="470">
        <v>536</v>
      </c>
      <c r="H474" s="470">
        <v>533</v>
      </c>
      <c r="I474" s="598" t="s">
        <v>323</v>
      </c>
      <c r="J474" s="598" t="s">
        <v>664</v>
      </c>
      <c r="K474" s="598" t="s">
        <v>664</v>
      </c>
      <c r="L474" s="704">
        <v>19</v>
      </c>
      <c r="M474" s="410"/>
    </row>
    <row r="475" spans="1:13" s="353" customFormat="1" ht="15" customHeight="1">
      <c r="A475" s="352" t="s">
        <v>581</v>
      </c>
      <c r="B475" s="703">
        <v>268</v>
      </c>
      <c r="C475" s="470">
        <f t="shared" si="58"/>
        <v>797</v>
      </c>
      <c r="D475" s="470">
        <f t="shared" si="60"/>
        <v>413</v>
      </c>
      <c r="E475" s="470">
        <f t="shared" si="60"/>
        <v>384</v>
      </c>
      <c r="F475" s="470">
        <f t="shared" si="59"/>
        <v>797</v>
      </c>
      <c r="G475" s="470">
        <v>413</v>
      </c>
      <c r="H475" s="470">
        <v>384</v>
      </c>
      <c r="I475" s="598" t="s">
        <v>323</v>
      </c>
      <c r="J475" s="598" t="s">
        <v>644</v>
      </c>
      <c r="K475" s="598" t="s">
        <v>323</v>
      </c>
      <c r="L475" s="704">
        <v>23</v>
      </c>
      <c r="M475" s="410"/>
    </row>
    <row r="476" spans="1:13" s="353" customFormat="1" ht="15" customHeight="1">
      <c r="A476" s="352" t="s">
        <v>582</v>
      </c>
      <c r="B476" s="703">
        <v>329</v>
      </c>
      <c r="C476" s="470">
        <f t="shared" si="58"/>
        <v>1008</v>
      </c>
      <c r="D476" s="470">
        <f t="shared" si="60"/>
        <v>510</v>
      </c>
      <c r="E476" s="470">
        <f t="shared" si="60"/>
        <v>498</v>
      </c>
      <c r="F476" s="470">
        <f t="shared" si="59"/>
        <v>1008</v>
      </c>
      <c r="G476" s="470">
        <v>510</v>
      </c>
      <c r="H476" s="470">
        <v>498</v>
      </c>
      <c r="I476" s="598" t="s">
        <v>323</v>
      </c>
      <c r="J476" s="598" t="s">
        <v>323</v>
      </c>
      <c r="K476" s="598" t="s">
        <v>644</v>
      </c>
      <c r="L476" s="704">
        <v>21</v>
      </c>
      <c r="M476" s="410"/>
    </row>
    <row r="477" spans="1:13" s="367" customFormat="1" ht="15.75" customHeight="1">
      <c r="A477" s="388" t="s">
        <v>587</v>
      </c>
      <c r="B477" s="472">
        <f>SUM(B478:B486,B501:B516)</f>
        <v>5977</v>
      </c>
      <c r="C477" s="472">
        <f>SUM(C478:C486,C501:C516,I477)</f>
        <v>14097</v>
      </c>
      <c r="D477" s="472">
        <f>SUM(D478:D486,D501:D516,J477)</f>
        <v>6982</v>
      </c>
      <c r="E477" s="472">
        <f>SUM(E478:E486,E501:E516,K477)</f>
        <v>7115</v>
      </c>
      <c r="F477" s="472">
        <f>SUM(F478:F486,F501:F516)</f>
        <v>13914</v>
      </c>
      <c r="G477" s="472">
        <f>SUM(G478:G486,G501:G516)</f>
        <v>6872</v>
      </c>
      <c r="H477" s="472">
        <f>SUM(H478:H486,H501:H516)</f>
        <v>7042</v>
      </c>
      <c r="I477" s="472">
        <v>183</v>
      </c>
      <c r="J477" s="472">
        <v>110</v>
      </c>
      <c r="K477" s="472">
        <v>73</v>
      </c>
      <c r="L477" s="630">
        <f>SUM(L478:L486,L501:L516)</f>
        <v>2069</v>
      </c>
      <c r="M477" s="419" t="s">
        <v>478</v>
      </c>
    </row>
    <row r="478" spans="1:13" s="353" customFormat="1" ht="15" customHeight="1">
      <c r="A478" s="352" t="s">
        <v>568</v>
      </c>
      <c r="B478" s="691">
        <v>109</v>
      </c>
      <c r="C478" s="667">
        <f>SUM(D478:E478)</f>
        <v>224</v>
      </c>
      <c r="D478" s="667">
        <f>SUM(G478,J478)</f>
        <v>114</v>
      </c>
      <c r="E478" s="667">
        <f>SUM(H478,K478)</f>
        <v>110</v>
      </c>
      <c r="F478" s="667">
        <f>SUM(G478:H478)</f>
        <v>224</v>
      </c>
      <c r="G478" s="667">
        <v>114</v>
      </c>
      <c r="H478" s="667">
        <v>110</v>
      </c>
      <c r="I478" s="598" t="s">
        <v>18</v>
      </c>
      <c r="J478" s="598" t="s">
        <v>18</v>
      </c>
      <c r="K478" s="598" t="s">
        <v>18</v>
      </c>
      <c r="L478" s="693">
        <v>52</v>
      </c>
      <c r="M478" s="410"/>
    </row>
    <row r="479" spans="1:13" s="353" customFormat="1" ht="15" customHeight="1">
      <c r="A479" s="352" t="s">
        <v>569</v>
      </c>
      <c r="B479" s="691">
        <v>124</v>
      </c>
      <c r="C479" s="667">
        <f aca="true" t="shared" si="61" ref="C479:C486">SUM(D479:E479)</f>
        <v>243</v>
      </c>
      <c r="D479" s="667">
        <f aca="true" t="shared" si="62" ref="D479:D486">SUM(G479,J479)</f>
        <v>127</v>
      </c>
      <c r="E479" s="667">
        <f aca="true" t="shared" si="63" ref="E479:E486">SUM(H479,K479)</f>
        <v>116</v>
      </c>
      <c r="F479" s="667">
        <f aca="true" t="shared" si="64" ref="F479:F486">SUM(G479:H479)</f>
        <v>243</v>
      </c>
      <c r="G479" s="667">
        <v>127</v>
      </c>
      <c r="H479" s="667">
        <v>116</v>
      </c>
      <c r="I479" s="598" t="s">
        <v>18</v>
      </c>
      <c r="J479" s="598" t="s">
        <v>18</v>
      </c>
      <c r="K479" s="598" t="s">
        <v>18</v>
      </c>
      <c r="L479" s="693">
        <v>47</v>
      </c>
      <c r="M479" s="410"/>
    </row>
    <row r="480" spans="1:13" s="353" customFormat="1" ht="15" customHeight="1">
      <c r="A480" s="352" t="s">
        <v>570</v>
      </c>
      <c r="B480" s="691">
        <v>215</v>
      </c>
      <c r="C480" s="667">
        <f t="shared" si="61"/>
        <v>443</v>
      </c>
      <c r="D480" s="667">
        <f t="shared" si="62"/>
        <v>221</v>
      </c>
      <c r="E480" s="667">
        <f t="shared" si="63"/>
        <v>222</v>
      </c>
      <c r="F480" s="667">
        <f t="shared" si="64"/>
        <v>443</v>
      </c>
      <c r="G480" s="667">
        <v>221</v>
      </c>
      <c r="H480" s="667">
        <v>222</v>
      </c>
      <c r="I480" s="598" t="s">
        <v>18</v>
      </c>
      <c r="J480" s="598" t="s">
        <v>18</v>
      </c>
      <c r="K480" s="598" t="s">
        <v>18</v>
      </c>
      <c r="L480" s="693">
        <v>130</v>
      </c>
      <c r="M480" s="410"/>
    </row>
    <row r="481" spans="1:13" s="353" customFormat="1" ht="15" customHeight="1">
      <c r="A481" s="352" t="s">
        <v>571</v>
      </c>
      <c r="B481" s="691">
        <v>170</v>
      </c>
      <c r="C481" s="667">
        <f t="shared" si="61"/>
        <v>255</v>
      </c>
      <c r="D481" s="667">
        <f t="shared" si="62"/>
        <v>124</v>
      </c>
      <c r="E481" s="667">
        <f t="shared" si="63"/>
        <v>131</v>
      </c>
      <c r="F481" s="667">
        <f t="shared" si="64"/>
        <v>255</v>
      </c>
      <c r="G481" s="667">
        <v>124</v>
      </c>
      <c r="H481" s="667">
        <v>131</v>
      </c>
      <c r="I481" s="598" t="s">
        <v>18</v>
      </c>
      <c r="J481" s="598" t="s">
        <v>18</v>
      </c>
      <c r="K481" s="598" t="s">
        <v>18</v>
      </c>
      <c r="L481" s="693">
        <v>64</v>
      </c>
      <c r="M481" s="410"/>
    </row>
    <row r="482" spans="1:13" s="353" customFormat="1" ht="15" customHeight="1">
      <c r="A482" s="352" t="s">
        <v>572</v>
      </c>
      <c r="B482" s="691">
        <v>73</v>
      </c>
      <c r="C482" s="667">
        <f t="shared" si="61"/>
        <v>147</v>
      </c>
      <c r="D482" s="667">
        <f t="shared" si="62"/>
        <v>69</v>
      </c>
      <c r="E482" s="667">
        <f t="shared" si="63"/>
        <v>78</v>
      </c>
      <c r="F482" s="667">
        <f t="shared" si="64"/>
        <v>147</v>
      </c>
      <c r="G482" s="667">
        <v>69</v>
      </c>
      <c r="H482" s="667">
        <v>78</v>
      </c>
      <c r="I482" s="598" t="s">
        <v>18</v>
      </c>
      <c r="J482" s="598" t="s">
        <v>18</v>
      </c>
      <c r="K482" s="598" t="s">
        <v>18</v>
      </c>
      <c r="L482" s="693">
        <v>47</v>
      </c>
      <c r="M482" s="410"/>
    </row>
    <row r="483" spans="1:13" s="353" customFormat="1" ht="15" customHeight="1">
      <c r="A483" s="352" t="s">
        <v>573</v>
      </c>
      <c r="B483" s="691">
        <v>110</v>
      </c>
      <c r="C483" s="667">
        <f t="shared" si="61"/>
        <v>205</v>
      </c>
      <c r="D483" s="667">
        <f t="shared" si="62"/>
        <v>115</v>
      </c>
      <c r="E483" s="667">
        <f t="shared" si="63"/>
        <v>90</v>
      </c>
      <c r="F483" s="667">
        <f t="shared" si="64"/>
        <v>205</v>
      </c>
      <c r="G483" s="667">
        <v>115</v>
      </c>
      <c r="H483" s="667">
        <v>90</v>
      </c>
      <c r="I483" s="598" t="s">
        <v>18</v>
      </c>
      <c r="J483" s="598" t="s">
        <v>18</v>
      </c>
      <c r="K483" s="598" t="s">
        <v>18</v>
      </c>
      <c r="L483" s="693">
        <v>85</v>
      </c>
      <c r="M483" s="410"/>
    </row>
    <row r="484" spans="1:13" s="353" customFormat="1" ht="15" customHeight="1">
      <c r="A484" s="352" t="s">
        <v>574</v>
      </c>
      <c r="B484" s="691">
        <v>200</v>
      </c>
      <c r="C484" s="667">
        <f t="shared" si="61"/>
        <v>347</v>
      </c>
      <c r="D484" s="667">
        <f t="shared" si="62"/>
        <v>186</v>
      </c>
      <c r="E484" s="667">
        <f t="shared" si="63"/>
        <v>161</v>
      </c>
      <c r="F484" s="667">
        <f t="shared" si="64"/>
        <v>347</v>
      </c>
      <c r="G484" s="667">
        <v>186</v>
      </c>
      <c r="H484" s="667">
        <v>161</v>
      </c>
      <c r="I484" s="598" t="s">
        <v>18</v>
      </c>
      <c r="J484" s="598" t="s">
        <v>18</v>
      </c>
      <c r="K484" s="598" t="s">
        <v>18</v>
      </c>
      <c r="L484" s="693">
        <v>64</v>
      </c>
      <c r="M484" s="410"/>
    </row>
    <row r="485" spans="1:13" s="353" customFormat="1" ht="15" customHeight="1">
      <c r="A485" s="352" t="s">
        <v>575</v>
      </c>
      <c r="B485" s="691">
        <v>103</v>
      </c>
      <c r="C485" s="667">
        <f t="shared" si="61"/>
        <v>265</v>
      </c>
      <c r="D485" s="667">
        <f t="shared" si="62"/>
        <v>126</v>
      </c>
      <c r="E485" s="667">
        <f t="shared" si="63"/>
        <v>139</v>
      </c>
      <c r="F485" s="667">
        <f t="shared" si="64"/>
        <v>265</v>
      </c>
      <c r="G485" s="667">
        <v>126</v>
      </c>
      <c r="H485" s="667">
        <v>139</v>
      </c>
      <c r="I485" s="598" t="s">
        <v>18</v>
      </c>
      <c r="J485" s="598" t="s">
        <v>18</v>
      </c>
      <c r="K485" s="598" t="s">
        <v>18</v>
      </c>
      <c r="L485" s="693">
        <v>68</v>
      </c>
      <c r="M485" s="410"/>
    </row>
    <row r="486" spans="1:13" s="353" customFormat="1" ht="15" customHeight="1" thickBot="1">
      <c r="A486" s="354" t="s">
        <v>576</v>
      </c>
      <c r="B486" s="705">
        <v>131</v>
      </c>
      <c r="C486" s="670">
        <f t="shared" si="61"/>
        <v>241</v>
      </c>
      <c r="D486" s="670">
        <f t="shared" si="62"/>
        <v>126</v>
      </c>
      <c r="E486" s="670">
        <f t="shared" si="63"/>
        <v>115</v>
      </c>
      <c r="F486" s="670">
        <f t="shared" si="64"/>
        <v>241</v>
      </c>
      <c r="G486" s="670">
        <v>126</v>
      </c>
      <c r="H486" s="670">
        <v>115</v>
      </c>
      <c r="I486" s="605" t="s">
        <v>18</v>
      </c>
      <c r="J486" s="605" t="s">
        <v>18</v>
      </c>
      <c r="K486" s="605" t="s">
        <v>18</v>
      </c>
      <c r="L486" s="696">
        <v>51</v>
      </c>
      <c r="M486" s="420"/>
    </row>
    <row r="487" spans="1:13" s="613" customFormat="1" ht="13.5" customHeight="1">
      <c r="A487" s="1021" t="s">
        <v>967</v>
      </c>
      <c r="B487" s="609"/>
      <c r="C487" s="610"/>
      <c r="D487" s="610"/>
      <c r="E487" s="610"/>
      <c r="F487" s="610"/>
      <c r="G487" s="1055" t="s">
        <v>968</v>
      </c>
      <c r="H487" s="1055"/>
      <c r="I487" s="1055"/>
      <c r="J487" s="1055"/>
      <c r="K487" s="610"/>
      <c r="L487" s="611"/>
      <c r="M487" s="612"/>
    </row>
    <row r="488" spans="1:13" s="613" customFormat="1" ht="13.5" customHeight="1">
      <c r="A488" s="608" t="s">
        <v>1002</v>
      </c>
      <c r="B488" s="609"/>
      <c r="C488" s="610"/>
      <c r="D488" s="610"/>
      <c r="E488" s="610"/>
      <c r="F488" s="610"/>
      <c r="G488" s="1022" t="s">
        <v>1003</v>
      </c>
      <c r="H488" s="1022"/>
      <c r="I488" s="1022"/>
      <c r="J488" s="1022"/>
      <c r="K488" s="610"/>
      <c r="L488" s="611"/>
      <c r="M488" s="612"/>
    </row>
    <row r="489" spans="1:13" s="613" customFormat="1" ht="13.5" customHeight="1">
      <c r="A489" s="608" t="s">
        <v>1001</v>
      </c>
      <c r="B489" s="609"/>
      <c r="C489" s="610"/>
      <c r="D489" s="610"/>
      <c r="E489" s="610"/>
      <c r="F489" s="610"/>
      <c r="G489" s="1022"/>
      <c r="H489" s="1022"/>
      <c r="I489" s="1022"/>
      <c r="J489" s="1022"/>
      <c r="K489" s="610"/>
      <c r="L489" s="611"/>
      <c r="M489" s="612"/>
    </row>
    <row r="490" spans="1:13" s="613" customFormat="1" ht="13.5" customHeight="1">
      <c r="A490" s="615" t="s">
        <v>740</v>
      </c>
      <c r="B490" s="616"/>
      <c r="C490" s="616"/>
      <c r="D490" s="616"/>
      <c r="E490" s="616"/>
      <c r="F490" s="616"/>
      <c r="G490" s="1056" t="s">
        <v>741</v>
      </c>
      <c r="H490" s="1056"/>
      <c r="I490" s="1056"/>
      <c r="J490" s="1056"/>
      <c r="K490" s="1056"/>
      <c r="L490" s="1056"/>
      <c r="M490" s="615"/>
    </row>
    <row r="491" spans="1:13" s="327" customFormat="1" ht="12.75" customHeight="1">
      <c r="A491" s="333" t="s">
        <v>577</v>
      </c>
      <c r="B491" s="185"/>
      <c r="C491" s="186"/>
      <c r="D491" s="185"/>
      <c r="E491" s="185"/>
      <c r="F491" s="185"/>
      <c r="G491" s="185"/>
      <c r="H491" s="185"/>
      <c r="I491" s="185"/>
      <c r="J491" s="196"/>
      <c r="K491" s="196"/>
      <c r="M491" s="328" t="s">
        <v>461</v>
      </c>
    </row>
    <row r="492" spans="1:13" s="321" customFormat="1" ht="9" customHeight="1">
      <c r="A492" s="319"/>
      <c r="B492" s="196"/>
      <c r="C492" s="208"/>
      <c r="D492" s="196"/>
      <c r="E492" s="196"/>
      <c r="F492" s="196"/>
      <c r="G492" s="196"/>
      <c r="H492" s="196"/>
      <c r="I492" s="196"/>
      <c r="J492" s="196"/>
      <c r="K492" s="196"/>
      <c r="L492" s="327"/>
      <c r="M492" s="196"/>
    </row>
    <row r="493" spans="1:13" s="706" customFormat="1" ht="20.25" customHeight="1">
      <c r="A493" s="1060" t="s">
        <v>888</v>
      </c>
      <c r="B493" s="1060"/>
      <c r="C493" s="1060"/>
      <c r="D493" s="1060"/>
      <c r="E493" s="1060"/>
      <c r="F493" s="1060"/>
      <c r="G493" s="1061" t="s">
        <v>889</v>
      </c>
      <c r="H493" s="1061"/>
      <c r="I493" s="1061"/>
      <c r="J493" s="1061"/>
      <c r="K493" s="1061"/>
      <c r="L493" s="1061"/>
      <c r="M493" s="1061"/>
    </row>
    <row r="494" spans="1:13" ht="6" customHeight="1">
      <c r="A494" s="382"/>
      <c r="B494" s="382"/>
      <c r="C494" s="382"/>
      <c r="D494" s="382"/>
      <c r="E494" s="382"/>
      <c r="F494" s="382"/>
      <c r="G494" s="216"/>
      <c r="H494" s="216"/>
      <c r="I494" s="216"/>
      <c r="J494" s="216"/>
      <c r="K494" s="216"/>
      <c r="M494" s="216"/>
    </row>
    <row r="495" spans="1:13" ht="18" customHeight="1">
      <c r="A495" s="623" t="s">
        <v>743</v>
      </c>
      <c r="C495" s="348"/>
      <c r="D495" s="193"/>
      <c r="E495" s="193"/>
      <c r="F495" s="193"/>
      <c r="G495" s="201"/>
      <c r="H495" s="201"/>
      <c r="I495" s="201"/>
      <c r="J495" s="201"/>
      <c r="K495" s="201"/>
      <c r="M495" s="193"/>
    </row>
    <row r="496" spans="1:13" ht="13.5" customHeight="1" thickBot="1">
      <c r="A496" s="347" t="s">
        <v>186</v>
      </c>
      <c r="B496" s="193"/>
      <c r="C496" s="193"/>
      <c r="D496" s="193"/>
      <c r="E496" s="193"/>
      <c r="F496" s="193"/>
      <c r="G496" s="193"/>
      <c r="H496" s="193"/>
      <c r="I496" s="193"/>
      <c r="J496" s="193"/>
      <c r="K496" s="193"/>
      <c r="M496" s="210" t="s">
        <v>7</v>
      </c>
    </row>
    <row r="497" spans="1:13" ht="17.25" customHeight="1">
      <c r="A497" s="579"/>
      <c r="B497" s="580" t="s">
        <v>721</v>
      </c>
      <c r="C497" s="547" t="s">
        <v>685</v>
      </c>
      <c r="D497" s="548"/>
      <c r="E497" s="548"/>
      <c r="F497" s="548"/>
      <c r="G497" s="549" t="s">
        <v>686</v>
      </c>
      <c r="H497" s="548"/>
      <c r="I497" s="548"/>
      <c r="J497" s="548"/>
      <c r="K497" s="550"/>
      <c r="L497" s="1052" t="s">
        <v>999</v>
      </c>
      <c r="M497" s="581"/>
    </row>
    <row r="498" spans="1:13" ht="17.25" customHeight="1">
      <c r="A498" s="582" t="s">
        <v>708</v>
      </c>
      <c r="B498" s="583"/>
      <c r="C498" s="553" t="s">
        <v>1000</v>
      </c>
      <c r="D498" s="554"/>
      <c r="E498" s="555"/>
      <c r="F498" s="556" t="s">
        <v>556</v>
      </c>
      <c r="G498" s="557"/>
      <c r="H498" s="558"/>
      <c r="I498" s="553" t="s">
        <v>557</v>
      </c>
      <c r="J498" s="559"/>
      <c r="K498" s="558"/>
      <c r="L498" s="1053"/>
      <c r="M498" s="584" t="s">
        <v>319</v>
      </c>
    </row>
    <row r="499" spans="1:13" ht="17.25" customHeight="1">
      <c r="A499" s="585" t="s">
        <v>709</v>
      </c>
      <c r="B499" s="583"/>
      <c r="C499" s="561"/>
      <c r="D499" s="562" t="s">
        <v>688</v>
      </c>
      <c r="E499" s="562" t="s">
        <v>689</v>
      </c>
      <c r="F499" s="563"/>
      <c r="G499" s="562" t="s">
        <v>688</v>
      </c>
      <c r="H499" s="564" t="s">
        <v>689</v>
      </c>
      <c r="I499" s="565"/>
      <c r="J499" s="566" t="s">
        <v>688</v>
      </c>
      <c r="K499" s="552" t="s">
        <v>689</v>
      </c>
      <c r="L499" s="1053"/>
      <c r="M499" s="586" t="s">
        <v>320</v>
      </c>
    </row>
    <row r="500" spans="1:13" ht="17.25" customHeight="1">
      <c r="A500" s="582"/>
      <c r="B500" s="587" t="s">
        <v>38</v>
      </c>
      <c r="C500" s="568" t="s">
        <v>559</v>
      </c>
      <c r="D500" s="567" t="s">
        <v>67</v>
      </c>
      <c r="E500" s="567" t="s">
        <v>68</v>
      </c>
      <c r="F500" s="569" t="s">
        <v>64</v>
      </c>
      <c r="G500" s="567" t="s">
        <v>67</v>
      </c>
      <c r="H500" s="568" t="s">
        <v>68</v>
      </c>
      <c r="I500" s="568" t="s">
        <v>36</v>
      </c>
      <c r="J500" s="570" t="s">
        <v>67</v>
      </c>
      <c r="K500" s="567" t="s">
        <v>68</v>
      </c>
      <c r="L500" s="1054"/>
      <c r="M500" s="588"/>
    </row>
    <row r="501" spans="1:14" s="371" customFormat="1" ht="15">
      <c r="A501" s="372" t="s">
        <v>279</v>
      </c>
      <c r="B501" s="691">
        <v>187</v>
      </c>
      <c r="C501" s="667">
        <f aca="true" t="shared" si="65" ref="C501:C516">SUM(D501:E501)</f>
        <v>326</v>
      </c>
      <c r="D501" s="667">
        <f>SUM(G501,J501)</f>
        <v>137</v>
      </c>
      <c r="E501" s="667">
        <f>SUM(H501,K501)</f>
        <v>189</v>
      </c>
      <c r="F501" s="667">
        <f aca="true" t="shared" si="66" ref="F501:F516">SUM(G501:H501)</f>
        <v>326</v>
      </c>
      <c r="G501" s="667">
        <v>137</v>
      </c>
      <c r="H501" s="667">
        <v>189</v>
      </c>
      <c r="I501" s="598" t="s">
        <v>323</v>
      </c>
      <c r="J501" s="598" t="s">
        <v>601</v>
      </c>
      <c r="K501" s="598" t="s">
        <v>323</v>
      </c>
      <c r="L501" s="667">
        <v>109</v>
      </c>
      <c r="M501" s="407"/>
      <c r="N501" s="370"/>
    </row>
    <row r="502" spans="1:14" s="371" customFormat="1" ht="15">
      <c r="A502" s="372" t="s">
        <v>280</v>
      </c>
      <c r="B502" s="691">
        <v>304</v>
      </c>
      <c r="C502" s="667">
        <f t="shared" si="65"/>
        <v>486</v>
      </c>
      <c r="D502" s="667">
        <f aca="true" t="shared" si="67" ref="D502:D516">SUM(G502,J502)</f>
        <v>239</v>
      </c>
      <c r="E502" s="667">
        <f aca="true" t="shared" si="68" ref="E502:E516">SUM(H502,K502)</f>
        <v>247</v>
      </c>
      <c r="F502" s="667">
        <f t="shared" si="66"/>
        <v>486</v>
      </c>
      <c r="G502" s="667">
        <v>239</v>
      </c>
      <c r="H502" s="667">
        <v>247</v>
      </c>
      <c r="I502" s="598" t="s">
        <v>323</v>
      </c>
      <c r="J502" s="598" t="s">
        <v>602</v>
      </c>
      <c r="K502" s="598" t="s">
        <v>602</v>
      </c>
      <c r="L502" s="667">
        <v>98</v>
      </c>
      <c r="M502" s="407"/>
      <c r="N502" s="370"/>
    </row>
    <row r="503" spans="1:14" s="371" customFormat="1" ht="15">
      <c r="A503" s="372" t="s">
        <v>281</v>
      </c>
      <c r="B503" s="691">
        <v>262</v>
      </c>
      <c r="C503" s="667">
        <f t="shared" si="65"/>
        <v>681</v>
      </c>
      <c r="D503" s="667">
        <f t="shared" si="67"/>
        <v>336</v>
      </c>
      <c r="E503" s="667">
        <f t="shared" si="68"/>
        <v>345</v>
      </c>
      <c r="F503" s="667">
        <f t="shared" si="66"/>
        <v>681</v>
      </c>
      <c r="G503" s="667">
        <v>336</v>
      </c>
      <c r="H503" s="667">
        <v>345</v>
      </c>
      <c r="I503" s="598" t="s">
        <v>323</v>
      </c>
      <c r="J503" s="598" t="s">
        <v>602</v>
      </c>
      <c r="K503" s="598" t="s">
        <v>601</v>
      </c>
      <c r="L503" s="667">
        <v>94</v>
      </c>
      <c r="M503" s="407"/>
      <c r="N503" s="370"/>
    </row>
    <row r="504" spans="1:14" s="371" customFormat="1" ht="15">
      <c r="A504" s="372" t="s">
        <v>282</v>
      </c>
      <c r="B504" s="691">
        <v>327</v>
      </c>
      <c r="C504" s="667">
        <f t="shared" si="65"/>
        <v>702</v>
      </c>
      <c r="D504" s="667">
        <f t="shared" si="67"/>
        <v>335</v>
      </c>
      <c r="E504" s="667">
        <f t="shared" si="68"/>
        <v>367</v>
      </c>
      <c r="F504" s="667">
        <f t="shared" si="66"/>
        <v>702</v>
      </c>
      <c r="G504" s="667">
        <v>335</v>
      </c>
      <c r="H504" s="667">
        <v>367</v>
      </c>
      <c r="I504" s="598" t="s">
        <v>323</v>
      </c>
      <c r="J504" s="598" t="s">
        <v>601</v>
      </c>
      <c r="K504" s="598" t="s">
        <v>600</v>
      </c>
      <c r="L504" s="667">
        <v>91</v>
      </c>
      <c r="M504" s="407"/>
      <c r="N504" s="370"/>
    </row>
    <row r="505" spans="1:14" s="371" customFormat="1" ht="15">
      <c r="A505" s="372" t="s">
        <v>283</v>
      </c>
      <c r="B505" s="691">
        <v>398</v>
      </c>
      <c r="C505" s="667">
        <f t="shared" si="65"/>
        <v>890</v>
      </c>
      <c r="D505" s="667">
        <f t="shared" si="67"/>
        <v>427</v>
      </c>
      <c r="E505" s="667">
        <f t="shared" si="68"/>
        <v>463</v>
      </c>
      <c r="F505" s="667">
        <f t="shared" si="66"/>
        <v>890</v>
      </c>
      <c r="G505" s="667">
        <v>427</v>
      </c>
      <c r="H505" s="667">
        <v>463</v>
      </c>
      <c r="I505" s="598" t="s">
        <v>323</v>
      </c>
      <c r="J505" s="598" t="s">
        <v>323</v>
      </c>
      <c r="K505" s="598" t="s">
        <v>603</v>
      </c>
      <c r="L505" s="667">
        <v>91</v>
      </c>
      <c r="M505" s="407"/>
      <c r="N505" s="370"/>
    </row>
    <row r="506" spans="1:14" s="371" customFormat="1" ht="15">
      <c r="A506" s="372" t="s">
        <v>284</v>
      </c>
      <c r="B506" s="691">
        <v>303</v>
      </c>
      <c r="C506" s="667">
        <f t="shared" si="65"/>
        <v>753</v>
      </c>
      <c r="D506" s="667">
        <f t="shared" si="67"/>
        <v>351</v>
      </c>
      <c r="E506" s="667">
        <f t="shared" si="68"/>
        <v>402</v>
      </c>
      <c r="F506" s="667">
        <f t="shared" si="66"/>
        <v>753</v>
      </c>
      <c r="G506" s="667">
        <v>351</v>
      </c>
      <c r="H506" s="667">
        <v>402</v>
      </c>
      <c r="I506" s="598" t="s">
        <v>323</v>
      </c>
      <c r="J506" s="598" t="s">
        <v>323</v>
      </c>
      <c r="K506" s="598" t="s">
        <v>604</v>
      </c>
      <c r="L506" s="667">
        <v>64</v>
      </c>
      <c r="M506" s="407"/>
      <c r="N506" s="370"/>
    </row>
    <row r="507" spans="1:14" s="371" customFormat="1" ht="15">
      <c r="A507" s="372" t="s">
        <v>285</v>
      </c>
      <c r="B507" s="691">
        <v>335</v>
      </c>
      <c r="C507" s="667">
        <f t="shared" si="65"/>
        <v>908</v>
      </c>
      <c r="D507" s="667">
        <f t="shared" si="67"/>
        <v>446</v>
      </c>
      <c r="E507" s="667">
        <f t="shared" si="68"/>
        <v>462</v>
      </c>
      <c r="F507" s="667">
        <f t="shared" si="66"/>
        <v>908</v>
      </c>
      <c r="G507" s="667">
        <v>446</v>
      </c>
      <c r="H507" s="667">
        <v>462</v>
      </c>
      <c r="I507" s="598" t="s">
        <v>323</v>
      </c>
      <c r="J507" s="598" t="s">
        <v>604</v>
      </c>
      <c r="K507" s="598" t="s">
        <v>600</v>
      </c>
      <c r="L507" s="667">
        <v>93</v>
      </c>
      <c r="M507" s="407"/>
      <c r="N507" s="370"/>
    </row>
    <row r="508" spans="1:14" s="371" customFormat="1" ht="15">
      <c r="A508" s="372" t="s">
        <v>286</v>
      </c>
      <c r="B508" s="691">
        <v>183</v>
      </c>
      <c r="C508" s="667">
        <f t="shared" si="65"/>
        <v>539</v>
      </c>
      <c r="D508" s="667">
        <f t="shared" si="67"/>
        <v>265</v>
      </c>
      <c r="E508" s="667">
        <f t="shared" si="68"/>
        <v>274</v>
      </c>
      <c r="F508" s="667">
        <f t="shared" si="66"/>
        <v>539</v>
      </c>
      <c r="G508" s="667">
        <v>265</v>
      </c>
      <c r="H508" s="667">
        <v>274</v>
      </c>
      <c r="I508" s="598" t="s">
        <v>323</v>
      </c>
      <c r="J508" s="598" t="s">
        <v>601</v>
      </c>
      <c r="K508" s="598" t="s">
        <v>323</v>
      </c>
      <c r="L508" s="667">
        <v>62</v>
      </c>
      <c r="M508" s="407"/>
      <c r="N508" s="370"/>
    </row>
    <row r="509" spans="1:14" s="371" customFormat="1" ht="15">
      <c r="A509" s="372" t="s">
        <v>287</v>
      </c>
      <c r="B509" s="691">
        <v>285</v>
      </c>
      <c r="C509" s="667">
        <f t="shared" si="65"/>
        <v>949</v>
      </c>
      <c r="D509" s="667">
        <f t="shared" si="67"/>
        <v>469</v>
      </c>
      <c r="E509" s="667">
        <f t="shared" si="68"/>
        <v>480</v>
      </c>
      <c r="F509" s="667">
        <f t="shared" si="66"/>
        <v>949</v>
      </c>
      <c r="G509" s="667">
        <v>469</v>
      </c>
      <c r="H509" s="667">
        <v>480</v>
      </c>
      <c r="I509" s="598" t="s">
        <v>323</v>
      </c>
      <c r="J509" s="598" t="s">
        <v>604</v>
      </c>
      <c r="K509" s="598" t="s">
        <v>602</v>
      </c>
      <c r="L509" s="667">
        <v>48</v>
      </c>
      <c r="M509" s="407"/>
      <c r="N509" s="370"/>
    </row>
    <row r="510" spans="1:14" s="371" customFormat="1" ht="15">
      <c r="A510" s="372" t="s">
        <v>288</v>
      </c>
      <c r="B510" s="691">
        <v>295</v>
      </c>
      <c r="C510" s="667">
        <f t="shared" si="65"/>
        <v>1026</v>
      </c>
      <c r="D510" s="667">
        <f t="shared" si="67"/>
        <v>515</v>
      </c>
      <c r="E510" s="667">
        <f t="shared" si="68"/>
        <v>511</v>
      </c>
      <c r="F510" s="667">
        <f t="shared" si="66"/>
        <v>1026</v>
      </c>
      <c r="G510" s="667">
        <v>515</v>
      </c>
      <c r="H510" s="667">
        <v>511</v>
      </c>
      <c r="I510" s="598" t="s">
        <v>323</v>
      </c>
      <c r="J510" s="598" t="s">
        <v>323</v>
      </c>
      <c r="K510" s="598" t="s">
        <v>323</v>
      </c>
      <c r="L510" s="667">
        <v>48</v>
      </c>
      <c r="M510" s="407"/>
      <c r="N510" s="370"/>
    </row>
    <row r="511" spans="1:14" s="371" customFormat="1" ht="15">
      <c r="A511" s="372" t="s">
        <v>289</v>
      </c>
      <c r="B511" s="691">
        <v>473</v>
      </c>
      <c r="C511" s="667">
        <f t="shared" si="65"/>
        <v>619</v>
      </c>
      <c r="D511" s="667">
        <f t="shared" si="67"/>
        <v>281</v>
      </c>
      <c r="E511" s="667">
        <f t="shared" si="68"/>
        <v>338</v>
      </c>
      <c r="F511" s="667">
        <f t="shared" si="66"/>
        <v>619</v>
      </c>
      <c r="G511" s="667">
        <v>281</v>
      </c>
      <c r="H511" s="667">
        <v>338</v>
      </c>
      <c r="I511" s="598" t="s">
        <v>323</v>
      </c>
      <c r="J511" s="598" t="s">
        <v>602</v>
      </c>
      <c r="K511" s="598" t="s">
        <v>603</v>
      </c>
      <c r="L511" s="667">
        <v>254</v>
      </c>
      <c r="M511" s="407"/>
      <c r="N511" s="370"/>
    </row>
    <row r="512" spans="1:14" s="371" customFormat="1" ht="15">
      <c r="A512" s="372" t="s">
        <v>636</v>
      </c>
      <c r="B512" s="691">
        <v>409</v>
      </c>
      <c r="C512" s="667">
        <f t="shared" si="65"/>
        <v>1224</v>
      </c>
      <c r="D512" s="667">
        <f t="shared" si="67"/>
        <v>608</v>
      </c>
      <c r="E512" s="667">
        <f t="shared" si="68"/>
        <v>616</v>
      </c>
      <c r="F512" s="667">
        <f t="shared" si="66"/>
        <v>1224</v>
      </c>
      <c r="G512" s="667">
        <v>608</v>
      </c>
      <c r="H512" s="667">
        <v>616</v>
      </c>
      <c r="I512" s="598" t="s">
        <v>323</v>
      </c>
      <c r="J512" s="598" t="s">
        <v>323</v>
      </c>
      <c r="K512" s="598" t="s">
        <v>323</v>
      </c>
      <c r="L512" s="667">
        <v>56</v>
      </c>
      <c r="M512" s="407"/>
      <c r="N512" s="370"/>
    </row>
    <row r="513" spans="1:14" s="371" customFormat="1" ht="15">
      <c r="A513" s="372" t="s">
        <v>637</v>
      </c>
      <c r="B513" s="691">
        <v>219</v>
      </c>
      <c r="C513" s="667">
        <f t="shared" si="65"/>
        <v>562</v>
      </c>
      <c r="D513" s="667">
        <f t="shared" si="67"/>
        <v>295</v>
      </c>
      <c r="E513" s="667">
        <f t="shared" si="68"/>
        <v>267</v>
      </c>
      <c r="F513" s="667">
        <f t="shared" si="66"/>
        <v>562</v>
      </c>
      <c r="G513" s="667">
        <v>295</v>
      </c>
      <c r="H513" s="667">
        <v>267</v>
      </c>
      <c r="I513" s="598" t="s">
        <v>323</v>
      </c>
      <c r="J513" s="598" t="s">
        <v>323</v>
      </c>
      <c r="K513" s="598" t="s">
        <v>323</v>
      </c>
      <c r="L513" s="667">
        <v>23</v>
      </c>
      <c r="M513" s="407"/>
      <c r="N513" s="370"/>
    </row>
    <row r="514" spans="1:14" s="371" customFormat="1" ht="15">
      <c r="A514" s="372" t="s">
        <v>567</v>
      </c>
      <c r="B514" s="691">
        <v>151</v>
      </c>
      <c r="C514" s="667">
        <f t="shared" si="65"/>
        <v>332</v>
      </c>
      <c r="D514" s="667">
        <f t="shared" si="67"/>
        <v>161</v>
      </c>
      <c r="E514" s="667">
        <f t="shared" si="68"/>
        <v>171</v>
      </c>
      <c r="F514" s="667">
        <f t="shared" si="66"/>
        <v>332</v>
      </c>
      <c r="G514" s="667">
        <v>161</v>
      </c>
      <c r="H514" s="667">
        <v>171</v>
      </c>
      <c r="I514" s="598" t="s">
        <v>323</v>
      </c>
      <c r="J514" s="598" t="s">
        <v>600</v>
      </c>
      <c r="K514" s="598" t="s">
        <v>323</v>
      </c>
      <c r="L514" s="667">
        <v>101</v>
      </c>
      <c r="M514" s="407"/>
      <c r="N514" s="370"/>
    </row>
    <row r="515" spans="1:14" s="371" customFormat="1" ht="15">
      <c r="A515" s="372" t="s">
        <v>290</v>
      </c>
      <c r="B515" s="691">
        <v>254</v>
      </c>
      <c r="C515" s="667">
        <f t="shared" si="65"/>
        <v>475</v>
      </c>
      <c r="D515" s="667">
        <f t="shared" si="67"/>
        <v>254</v>
      </c>
      <c r="E515" s="667">
        <f t="shared" si="68"/>
        <v>221</v>
      </c>
      <c r="F515" s="667">
        <f t="shared" si="66"/>
        <v>475</v>
      </c>
      <c r="G515" s="667">
        <v>254</v>
      </c>
      <c r="H515" s="667">
        <v>221</v>
      </c>
      <c r="I515" s="598" t="s">
        <v>323</v>
      </c>
      <c r="J515" s="598" t="s">
        <v>323</v>
      </c>
      <c r="K515" s="598" t="s">
        <v>601</v>
      </c>
      <c r="L515" s="667">
        <v>101</v>
      </c>
      <c r="M515" s="407"/>
      <c r="N515" s="370"/>
    </row>
    <row r="516" spans="1:14" s="371" customFormat="1" ht="15">
      <c r="A516" s="391" t="s">
        <v>291</v>
      </c>
      <c r="B516" s="691">
        <v>357</v>
      </c>
      <c r="C516" s="667">
        <f t="shared" si="65"/>
        <v>1072</v>
      </c>
      <c r="D516" s="667">
        <f t="shared" si="67"/>
        <v>545</v>
      </c>
      <c r="E516" s="667">
        <f t="shared" si="68"/>
        <v>527</v>
      </c>
      <c r="F516" s="667">
        <f t="shared" si="66"/>
        <v>1072</v>
      </c>
      <c r="G516" s="667">
        <v>545</v>
      </c>
      <c r="H516" s="667">
        <v>527</v>
      </c>
      <c r="I516" s="598" t="s">
        <v>323</v>
      </c>
      <c r="J516" s="598" t="s">
        <v>323</v>
      </c>
      <c r="K516" s="598" t="s">
        <v>323</v>
      </c>
      <c r="L516" s="667">
        <v>128</v>
      </c>
      <c r="M516" s="407"/>
      <c r="N516" s="370"/>
    </row>
    <row r="517" spans="1:13" s="367" customFormat="1" ht="14.25" customHeight="1">
      <c r="A517" s="359" t="s">
        <v>479</v>
      </c>
      <c r="B517" s="679">
        <f>SUM(B518:B536)</f>
        <v>3521</v>
      </c>
      <c r="C517" s="636">
        <f>SUM(C518:C536,I517)</f>
        <v>7201</v>
      </c>
      <c r="D517" s="636">
        <f>SUM(D518:D536,J517)</f>
        <v>3964</v>
      </c>
      <c r="E517" s="636">
        <f>SUM(E518:E536,K517)</f>
        <v>3237</v>
      </c>
      <c r="F517" s="636">
        <f>SUM(F518:F536)</f>
        <v>6665</v>
      </c>
      <c r="G517" s="636">
        <f>SUM(G518:G536)</f>
        <v>3470</v>
      </c>
      <c r="H517" s="636">
        <f>SUM(H518:H536)</f>
        <v>3195</v>
      </c>
      <c r="I517" s="636">
        <v>536</v>
      </c>
      <c r="J517" s="636">
        <v>494</v>
      </c>
      <c r="K517" s="636">
        <v>42</v>
      </c>
      <c r="L517" s="636">
        <f>SUM(L518:L536)</f>
        <v>1857</v>
      </c>
      <c r="M517" s="390" t="s">
        <v>480</v>
      </c>
    </row>
    <row r="518" spans="1:13" s="353" customFormat="1" ht="14.25" customHeight="1">
      <c r="A518" s="391" t="s">
        <v>481</v>
      </c>
      <c r="B518" s="470">
        <v>126</v>
      </c>
      <c r="C518" s="470">
        <f>SUM(D518:E518)</f>
        <v>235</v>
      </c>
      <c r="D518" s="470">
        <f>SUM(G518,J518)</f>
        <v>122</v>
      </c>
      <c r="E518" s="470">
        <f>SUM(H518,K518)</f>
        <v>113</v>
      </c>
      <c r="F518" s="470">
        <f>SUM(G518:H518)</f>
        <v>235</v>
      </c>
      <c r="G518" s="470">
        <v>122</v>
      </c>
      <c r="H518" s="470">
        <v>113</v>
      </c>
      <c r="I518" s="598" t="s">
        <v>323</v>
      </c>
      <c r="J518" s="598" t="s">
        <v>323</v>
      </c>
      <c r="K518" s="598" t="s">
        <v>323</v>
      </c>
      <c r="L518" s="707">
        <v>71</v>
      </c>
      <c r="M518" s="204"/>
    </row>
    <row r="519" spans="1:13" s="353" customFormat="1" ht="14.25" customHeight="1">
      <c r="A519" s="391" t="s">
        <v>292</v>
      </c>
      <c r="B519" s="470">
        <v>279</v>
      </c>
      <c r="C519" s="470">
        <f aca="true" t="shared" si="69" ref="C519:C536">SUM(D519:E519)</f>
        <v>577</v>
      </c>
      <c r="D519" s="470">
        <f aca="true" t="shared" si="70" ref="D519:E536">SUM(G519,J519)</f>
        <v>294</v>
      </c>
      <c r="E519" s="470">
        <f t="shared" si="70"/>
        <v>283</v>
      </c>
      <c r="F519" s="470">
        <f aca="true" t="shared" si="71" ref="F519:F535">SUM(G519:H519)</f>
        <v>577</v>
      </c>
      <c r="G519" s="470">
        <v>294</v>
      </c>
      <c r="H519" s="470">
        <v>283</v>
      </c>
      <c r="I519" s="598" t="s">
        <v>323</v>
      </c>
      <c r="J519" s="598" t="s">
        <v>323</v>
      </c>
      <c r="K519" s="598" t="s">
        <v>323</v>
      </c>
      <c r="L519" s="707">
        <v>129</v>
      </c>
      <c r="M519" s="204"/>
    </row>
    <row r="520" spans="1:13" s="353" customFormat="1" ht="14.25" customHeight="1">
      <c r="A520" s="391" t="s">
        <v>293</v>
      </c>
      <c r="B520" s="470">
        <v>153</v>
      </c>
      <c r="C520" s="470">
        <f t="shared" si="69"/>
        <v>279</v>
      </c>
      <c r="D520" s="470">
        <f t="shared" si="70"/>
        <v>145</v>
      </c>
      <c r="E520" s="470">
        <f t="shared" si="70"/>
        <v>134</v>
      </c>
      <c r="F520" s="470">
        <f t="shared" si="71"/>
        <v>279</v>
      </c>
      <c r="G520" s="470">
        <v>145</v>
      </c>
      <c r="H520" s="470">
        <v>134</v>
      </c>
      <c r="I520" s="598" t="s">
        <v>323</v>
      </c>
      <c r="J520" s="598" t="s">
        <v>323</v>
      </c>
      <c r="K520" s="598" t="s">
        <v>323</v>
      </c>
      <c r="L520" s="707">
        <v>103</v>
      </c>
      <c r="M520" s="204"/>
    </row>
    <row r="521" spans="1:13" s="353" customFormat="1" ht="14.25" customHeight="1">
      <c r="A521" s="391" t="s">
        <v>482</v>
      </c>
      <c r="B521" s="470">
        <v>154</v>
      </c>
      <c r="C521" s="470">
        <f t="shared" si="69"/>
        <v>311</v>
      </c>
      <c r="D521" s="470">
        <f t="shared" si="70"/>
        <v>160</v>
      </c>
      <c r="E521" s="470">
        <f t="shared" si="70"/>
        <v>151</v>
      </c>
      <c r="F521" s="470">
        <f t="shared" si="71"/>
        <v>311</v>
      </c>
      <c r="G521" s="470">
        <v>160</v>
      </c>
      <c r="H521" s="470">
        <v>151</v>
      </c>
      <c r="I521" s="598" t="s">
        <v>323</v>
      </c>
      <c r="J521" s="598" t="s">
        <v>323</v>
      </c>
      <c r="K521" s="598" t="s">
        <v>323</v>
      </c>
      <c r="L521" s="707">
        <v>89</v>
      </c>
      <c r="M521" s="204"/>
    </row>
    <row r="522" spans="1:13" s="353" customFormat="1" ht="14.25" customHeight="1">
      <c r="A522" s="391" t="s">
        <v>294</v>
      </c>
      <c r="B522" s="470">
        <v>94</v>
      </c>
      <c r="C522" s="470">
        <f t="shared" si="69"/>
        <v>159</v>
      </c>
      <c r="D522" s="470">
        <f t="shared" si="70"/>
        <v>78</v>
      </c>
      <c r="E522" s="470">
        <f t="shared" si="70"/>
        <v>81</v>
      </c>
      <c r="F522" s="470">
        <f t="shared" si="71"/>
        <v>159</v>
      </c>
      <c r="G522" s="470">
        <v>78</v>
      </c>
      <c r="H522" s="470">
        <v>81</v>
      </c>
      <c r="I522" s="598" t="s">
        <v>323</v>
      </c>
      <c r="J522" s="598" t="s">
        <v>323</v>
      </c>
      <c r="K522" s="598" t="s">
        <v>323</v>
      </c>
      <c r="L522" s="707">
        <v>62</v>
      </c>
      <c r="M522" s="204"/>
    </row>
    <row r="523" spans="1:13" s="353" customFormat="1" ht="14.25" customHeight="1">
      <c r="A523" s="391" t="s">
        <v>295</v>
      </c>
      <c r="B523" s="470">
        <v>168</v>
      </c>
      <c r="C523" s="470">
        <f t="shared" si="69"/>
        <v>328</v>
      </c>
      <c r="D523" s="470">
        <f t="shared" si="70"/>
        <v>172</v>
      </c>
      <c r="E523" s="470">
        <f t="shared" si="70"/>
        <v>156</v>
      </c>
      <c r="F523" s="470">
        <f t="shared" si="71"/>
        <v>328</v>
      </c>
      <c r="G523" s="470">
        <v>172</v>
      </c>
      <c r="H523" s="470">
        <v>156</v>
      </c>
      <c r="I523" s="598" t="s">
        <v>323</v>
      </c>
      <c r="J523" s="598" t="s">
        <v>323</v>
      </c>
      <c r="K523" s="598" t="s">
        <v>323</v>
      </c>
      <c r="L523" s="707">
        <v>110</v>
      </c>
      <c r="M523" s="204"/>
    </row>
    <row r="524" spans="1:13" s="353" customFormat="1" ht="14.25" customHeight="1">
      <c r="A524" s="391" t="s">
        <v>483</v>
      </c>
      <c r="B524" s="470">
        <v>123</v>
      </c>
      <c r="C524" s="470">
        <f t="shared" si="69"/>
        <v>234</v>
      </c>
      <c r="D524" s="470">
        <f t="shared" si="70"/>
        <v>120</v>
      </c>
      <c r="E524" s="470">
        <f t="shared" si="70"/>
        <v>114</v>
      </c>
      <c r="F524" s="470">
        <f t="shared" si="71"/>
        <v>234</v>
      </c>
      <c r="G524" s="470">
        <v>120</v>
      </c>
      <c r="H524" s="470">
        <v>114</v>
      </c>
      <c r="I524" s="598" t="s">
        <v>323</v>
      </c>
      <c r="J524" s="598" t="s">
        <v>323</v>
      </c>
      <c r="K524" s="598" t="s">
        <v>323</v>
      </c>
      <c r="L524" s="707">
        <v>94</v>
      </c>
      <c r="M524" s="204"/>
    </row>
    <row r="525" spans="1:13" s="353" customFormat="1" ht="14.25" customHeight="1">
      <c r="A525" s="391" t="s">
        <v>484</v>
      </c>
      <c r="B525" s="470">
        <v>76</v>
      </c>
      <c r="C525" s="470">
        <f t="shared" si="69"/>
        <v>151</v>
      </c>
      <c r="D525" s="470">
        <f t="shared" si="70"/>
        <v>73</v>
      </c>
      <c r="E525" s="470">
        <f t="shared" si="70"/>
        <v>78</v>
      </c>
      <c r="F525" s="470">
        <f t="shared" si="71"/>
        <v>151</v>
      </c>
      <c r="G525" s="470">
        <v>73</v>
      </c>
      <c r="H525" s="470">
        <v>78</v>
      </c>
      <c r="I525" s="598" t="s">
        <v>323</v>
      </c>
      <c r="J525" s="598" t="s">
        <v>323</v>
      </c>
      <c r="K525" s="598" t="s">
        <v>323</v>
      </c>
      <c r="L525" s="707">
        <v>43</v>
      </c>
      <c r="M525" s="204"/>
    </row>
    <row r="526" spans="1:13" s="353" customFormat="1" ht="14.25" customHeight="1">
      <c r="A526" s="391" t="s">
        <v>485</v>
      </c>
      <c r="B526" s="470">
        <v>105</v>
      </c>
      <c r="C526" s="470">
        <f t="shared" si="69"/>
        <v>189</v>
      </c>
      <c r="D526" s="470">
        <f t="shared" si="70"/>
        <v>102</v>
      </c>
      <c r="E526" s="470">
        <f t="shared" si="70"/>
        <v>87</v>
      </c>
      <c r="F526" s="470">
        <f t="shared" si="71"/>
        <v>189</v>
      </c>
      <c r="G526" s="470">
        <v>102</v>
      </c>
      <c r="H526" s="470">
        <v>87</v>
      </c>
      <c r="I526" s="598" t="s">
        <v>323</v>
      </c>
      <c r="J526" s="598" t="s">
        <v>323</v>
      </c>
      <c r="K526" s="598" t="s">
        <v>323</v>
      </c>
      <c r="L526" s="707">
        <v>68</v>
      </c>
      <c r="M526" s="204"/>
    </row>
    <row r="527" spans="1:13" s="353" customFormat="1" ht="14.25" customHeight="1">
      <c r="A527" s="391" t="s">
        <v>486</v>
      </c>
      <c r="B527" s="470">
        <v>275</v>
      </c>
      <c r="C527" s="470">
        <f t="shared" si="69"/>
        <v>478</v>
      </c>
      <c r="D527" s="470">
        <f t="shared" si="70"/>
        <v>237</v>
      </c>
      <c r="E527" s="470">
        <f t="shared" si="70"/>
        <v>241</v>
      </c>
      <c r="F527" s="470">
        <f t="shared" si="71"/>
        <v>478</v>
      </c>
      <c r="G527" s="470">
        <v>237</v>
      </c>
      <c r="H527" s="470">
        <v>241</v>
      </c>
      <c r="I527" s="598" t="s">
        <v>323</v>
      </c>
      <c r="J527" s="598" t="s">
        <v>323</v>
      </c>
      <c r="K527" s="598" t="s">
        <v>323</v>
      </c>
      <c r="L527" s="707">
        <v>161</v>
      </c>
      <c r="M527" s="204"/>
    </row>
    <row r="528" spans="1:13" s="353" customFormat="1" ht="14.25" customHeight="1">
      <c r="A528" s="391" t="s">
        <v>487</v>
      </c>
      <c r="B528" s="470">
        <v>189</v>
      </c>
      <c r="C528" s="470">
        <f t="shared" si="69"/>
        <v>401</v>
      </c>
      <c r="D528" s="470">
        <f t="shared" si="70"/>
        <v>212</v>
      </c>
      <c r="E528" s="470">
        <f t="shared" si="70"/>
        <v>189</v>
      </c>
      <c r="F528" s="470">
        <f t="shared" si="71"/>
        <v>401</v>
      </c>
      <c r="G528" s="470">
        <v>212</v>
      </c>
      <c r="H528" s="470">
        <v>189</v>
      </c>
      <c r="I528" s="598" t="s">
        <v>323</v>
      </c>
      <c r="J528" s="598" t="s">
        <v>323</v>
      </c>
      <c r="K528" s="598" t="s">
        <v>323</v>
      </c>
      <c r="L528" s="707">
        <v>114</v>
      </c>
      <c r="M528" s="204"/>
    </row>
    <row r="529" spans="1:13" s="353" customFormat="1" ht="14.25" customHeight="1">
      <c r="A529" s="391" t="s">
        <v>488</v>
      </c>
      <c r="B529" s="470">
        <v>276</v>
      </c>
      <c r="C529" s="470">
        <f t="shared" si="69"/>
        <v>426</v>
      </c>
      <c r="D529" s="470">
        <f t="shared" si="70"/>
        <v>221</v>
      </c>
      <c r="E529" s="470">
        <f t="shared" si="70"/>
        <v>205</v>
      </c>
      <c r="F529" s="470">
        <f t="shared" si="71"/>
        <v>426</v>
      </c>
      <c r="G529" s="470">
        <v>221</v>
      </c>
      <c r="H529" s="470">
        <v>205</v>
      </c>
      <c r="I529" s="598" t="s">
        <v>323</v>
      </c>
      <c r="J529" s="598" t="s">
        <v>323</v>
      </c>
      <c r="K529" s="598" t="s">
        <v>323</v>
      </c>
      <c r="L529" s="707">
        <v>104</v>
      </c>
      <c r="M529" s="204"/>
    </row>
    <row r="530" spans="1:13" s="353" customFormat="1" ht="14.25" customHeight="1">
      <c r="A530" s="391" t="s">
        <v>489</v>
      </c>
      <c r="B530" s="470">
        <v>114</v>
      </c>
      <c r="C530" s="470">
        <f t="shared" si="69"/>
        <v>229</v>
      </c>
      <c r="D530" s="470">
        <f t="shared" si="70"/>
        <v>123</v>
      </c>
      <c r="E530" s="470">
        <f t="shared" si="70"/>
        <v>106</v>
      </c>
      <c r="F530" s="470">
        <f t="shared" si="71"/>
        <v>229</v>
      </c>
      <c r="G530" s="470">
        <v>123</v>
      </c>
      <c r="H530" s="470">
        <v>106</v>
      </c>
      <c r="I530" s="598" t="s">
        <v>323</v>
      </c>
      <c r="J530" s="598" t="s">
        <v>323</v>
      </c>
      <c r="K530" s="598" t="s">
        <v>323</v>
      </c>
      <c r="L530" s="707">
        <v>68</v>
      </c>
      <c r="M530" s="204"/>
    </row>
    <row r="531" spans="1:13" s="353" customFormat="1" ht="14.25" customHeight="1">
      <c r="A531" s="391" t="s">
        <v>490</v>
      </c>
      <c r="B531" s="470">
        <v>115</v>
      </c>
      <c r="C531" s="470">
        <f t="shared" si="69"/>
        <v>215</v>
      </c>
      <c r="D531" s="470">
        <f t="shared" si="70"/>
        <v>121</v>
      </c>
      <c r="E531" s="470">
        <f t="shared" si="70"/>
        <v>94</v>
      </c>
      <c r="F531" s="470">
        <f t="shared" si="71"/>
        <v>215</v>
      </c>
      <c r="G531" s="470">
        <v>121</v>
      </c>
      <c r="H531" s="470">
        <v>94</v>
      </c>
      <c r="I531" s="598" t="s">
        <v>323</v>
      </c>
      <c r="J531" s="598" t="s">
        <v>323</v>
      </c>
      <c r="K531" s="598" t="s">
        <v>323</v>
      </c>
      <c r="L531" s="707">
        <v>28</v>
      </c>
      <c r="M531" s="204"/>
    </row>
    <row r="532" spans="1:13" s="353" customFormat="1" ht="14.25" customHeight="1">
      <c r="A532" s="391" t="s">
        <v>491</v>
      </c>
      <c r="B532" s="470">
        <v>297</v>
      </c>
      <c r="C532" s="470">
        <f t="shared" si="69"/>
        <v>531</v>
      </c>
      <c r="D532" s="470">
        <f t="shared" si="70"/>
        <v>289</v>
      </c>
      <c r="E532" s="470">
        <f t="shared" si="70"/>
        <v>242</v>
      </c>
      <c r="F532" s="470">
        <f t="shared" si="71"/>
        <v>531</v>
      </c>
      <c r="G532" s="470">
        <v>289</v>
      </c>
      <c r="H532" s="470">
        <v>242</v>
      </c>
      <c r="I532" s="598" t="s">
        <v>323</v>
      </c>
      <c r="J532" s="598" t="s">
        <v>323</v>
      </c>
      <c r="K532" s="598" t="s">
        <v>323</v>
      </c>
      <c r="L532" s="707">
        <v>124</v>
      </c>
      <c r="M532" s="204"/>
    </row>
    <row r="533" spans="1:13" s="353" customFormat="1" ht="14.25" customHeight="1">
      <c r="A533" s="391" t="s">
        <v>492</v>
      </c>
      <c r="B533" s="470">
        <v>365</v>
      </c>
      <c r="C533" s="470">
        <f t="shared" si="69"/>
        <v>689</v>
      </c>
      <c r="D533" s="470">
        <f t="shared" si="70"/>
        <v>357</v>
      </c>
      <c r="E533" s="470">
        <f t="shared" si="70"/>
        <v>332</v>
      </c>
      <c r="F533" s="470">
        <f t="shared" si="71"/>
        <v>689</v>
      </c>
      <c r="G533" s="470">
        <v>357</v>
      </c>
      <c r="H533" s="470">
        <v>332</v>
      </c>
      <c r="I533" s="598" t="s">
        <v>323</v>
      </c>
      <c r="J533" s="598" t="s">
        <v>323</v>
      </c>
      <c r="K533" s="598" t="s">
        <v>323</v>
      </c>
      <c r="L533" s="707">
        <v>205</v>
      </c>
      <c r="M533" s="204"/>
    </row>
    <row r="534" spans="1:13" s="353" customFormat="1" ht="14.25" customHeight="1">
      <c r="A534" s="391" t="s">
        <v>493</v>
      </c>
      <c r="B534" s="470">
        <v>153</v>
      </c>
      <c r="C534" s="470">
        <f t="shared" si="69"/>
        <v>294</v>
      </c>
      <c r="D534" s="470">
        <f t="shared" si="70"/>
        <v>150</v>
      </c>
      <c r="E534" s="470">
        <f t="shared" si="70"/>
        <v>144</v>
      </c>
      <c r="F534" s="470">
        <f t="shared" si="71"/>
        <v>294</v>
      </c>
      <c r="G534" s="470">
        <v>150</v>
      </c>
      <c r="H534" s="470">
        <v>144</v>
      </c>
      <c r="I534" s="598" t="s">
        <v>323</v>
      </c>
      <c r="J534" s="598" t="s">
        <v>323</v>
      </c>
      <c r="K534" s="598" t="s">
        <v>323</v>
      </c>
      <c r="L534" s="707">
        <v>72</v>
      </c>
      <c r="M534" s="204"/>
    </row>
    <row r="535" spans="1:13" s="353" customFormat="1" ht="14.25" customHeight="1">
      <c r="A535" s="391" t="s">
        <v>494</v>
      </c>
      <c r="B535" s="470">
        <v>282</v>
      </c>
      <c r="C535" s="470">
        <f t="shared" si="69"/>
        <v>640</v>
      </c>
      <c r="D535" s="470">
        <f t="shared" si="70"/>
        <v>319</v>
      </c>
      <c r="E535" s="470">
        <f t="shared" si="70"/>
        <v>321</v>
      </c>
      <c r="F535" s="470">
        <f t="shared" si="71"/>
        <v>640</v>
      </c>
      <c r="G535" s="470">
        <v>319</v>
      </c>
      <c r="H535" s="470">
        <v>321</v>
      </c>
      <c r="I535" s="598" t="s">
        <v>323</v>
      </c>
      <c r="J535" s="598" t="s">
        <v>323</v>
      </c>
      <c r="K535" s="598" t="s">
        <v>323</v>
      </c>
      <c r="L535" s="707">
        <v>148</v>
      </c>
      <c r="M535" s="204"/>
    </row>
    <row r="536" spans="1:13" s="353" customFormat="1" ht="14.25" customHeight="1" thickBot="1">
      <c r="A536" s="373" t="s">
        <v>495</v>
      </c>
      <c r="B536" s="471">
        <v>177</v>
      </c>
      <c r="C536" s="471">
        <f t="shared" si="69"/>
        <v>299</v>
      </c>
      <c r="D536" s="471">
        <f t="shared" si="70"/>
        <v>175</v>
      </c>
      <c r="E536" s="471">
        <f t="shared" si="70"/>
        <v>124</v>
      </c>
      <c r="F536" s="471">
        <v>299</v>
      </c>
      <c r="G536" s="471">
        <v>175</v>
      </c>
      <c r="H536" s="471">
        <v>124</v>
      </c>
      <c r="I536" s="605" t="s">
        <v>323</v>
      </c>
      <c r="J536" s="605" t="s">
        <v>323</v>
      </c>
      <c r="K536" s="605" t="s">
        <v>323</v>
      </c>
      <c r="L536" s="708">
        <v>64</v>
      </c>
      <c r="M536" s="211"/>
    </row>
    <row r="537" spans="1:13" s="613" customFormat="1" ht="13.5" customHeight="1">
      <c r="A537" s="1021" t="s">
        <v>967</v>
      </c>
      <c r="B537" s="609"/>
      <c r="C537" s="610"/>
      <c r="D537" s="610"/>
      <c r="E537" s="610"/>
      <c r="F537" s="610"/>
      <c r="G537" s="1055" t="s">
        <v>968</v>
      </c>
      <c r="H537" s="1055"/>
      <c r="I537" s="1055"/>
      <c r="J537" s="1055"/>
      <c r="K537" s="610"/>
      <c r="L537" s="611"/>
      <c r="M537" s="612"/>
    </row>
    <row r="538" spans="1:13" s="613" customFormat="1" ht="13.5" customHeight="1">
      <c r="A538" s="608" t="s">
        <v>1002</v>
      </c>
      <c r="B538" s="609"/>
      <c r="C538" s="610"/>
      <c r="D538" s="610"/>
      <c r="E538" s="610"/>
      <c r="F538" s="610"/>
      <c r="G538" s="1022" t="s">
        <v>1003</v>
      </c>
      <c r="H538" s="1022"/>
      <c r="I538" s="1022"/>
      <c r="J538" s="1022"/>
      <c r="K538" s="610"/>
      <c r="L538" s="611"/>
      <c r="M538" s="612"/>
    </row>
    <row r="539" spans="1:13" s="613" customFormat="1" ht="13.5" customHeight="1">
      <c r="A539" s="608" t="s">
        <v>1001</v>
      </c>
      <c r="B539" s="609"/>
      <c r="C539" s="610"/>
      <c r="D539" s="610"/>
      <c r="E539" s="610"/>
      <c r="F539" s="610"/>
      <c r="G539" s="1022"/>
      <c r="H539" s="1022"/>
      <c r="I539" s="1022"/>
      <c r="J539" s="1022"/>
      <c r="K539" s="610"/>
      <c r="L539" s="611"/>
      <c r="M539" s="612"/>
    </row>
    <row r="540" spans="1:13" s="613" customFormat="1" ht="13.5" customHeight="1">
      <c r="A540" s="615" t="s">
        <v>740</v>
      </c>
      <c r="B540" s="616"/>
      <c r="C540" s="616"/>
      <c r="D540" s="616"/>
      <c r="E540" s="616"/>
      <c r="F540" s="616"/>
      <c r="G540" s="1056" t="s">
        <v>741</v>
      </c>
      <c r="H540" s="1056"/>
      <c r="I540" s="1056"/>
      <c r="J540" s="1056"/>
      <c r="K540" s="1056"/>
      <c r="L540" s="1056"/>
      <c r="M540" s="615"/>
    </row>
    <row r="541" ht="15" customHeight="1"/>
    <row r="542" spans="3:13" ht="15" customHeight="1">
      <c r="C542" s="347"/>
      <c r="L542" s="347"/>
      <c r="M542" s="347"/>
    </row>
  </sheetData>
  <sheetProtection/>
  <mergeCells count="56">
    <mergeCell ref="G490:L490"/>
    <mergeCell ref="G537:J537"/>
    <mergeCell ref="G540:L540"/>
    <mergeCell ref="G487:J487"/>
    <mergeCell ref="A493:F493"/>
    <mergeCell ref="G493:M493"/>
    <mergeCell ref="L497:L500"/>
    <mergeCell ref="G437:J437"/>
    <mergeCell ref="G440:L440"/>
    <mergeCell ref="A443:F443"/>
    <mergeCell ref="G443:M443"/>
    <mergeCell ref="L446:L449"/>
    <mergeCell ref="G385:J385"/>
    <mergeCell ref="G388:L388"/>
    <mergeCell ref="A391:F391"/>
    <mergeCell ref="G391:M391"/>
    <mergeCell ref="L395:L398"/>
    <mergeCell ref="G342:J342"/>
    <mergeCell ref="G345:L345"/>
    <mergeCell ref="A348:F348"/>
    <mergeCell ref="G348:M348"/>
    <mergeCell ref="L352:L355"/>
    <mergeCell ref="G299:J299"/>
    <mergeCell ref="G302:L302"/>
    <mergeCell ref="A305:F305"/>
    <mergeCell ref="G305:M305"/>
    <mergeCell ref="L309:L312"/>
    <mergeCell ref="G259:L259"/>
    <mergeCell ref="A262:F262"/>
    <mergeCell ref="G262:M262"/>
    <mergeCell ref="L266:L269"/>
    <mergeCell ref="A218:F218"/>
    <mergeCell ref="G218:M218"/>
    <mergeCell ref="L222:L225"/>
    <mergeCell ref="G256:J256"/>
    <mergeCell ref="L179:L182"/>
    <mergeCell ref="G212:J212"/>
    <mergeCell ref="G215:L215"/>
    <mergeCell ref="G126:J126"/>
    <mergeCell ref="G129:L129"/>
    <mergeCell ref="L136:L139"/>
    <mergeCell ref="A175:F175"/>
    <mergeCell ref="G175:M175"/>
    <mergeCell ref="G169:J169"/>
    <mergeCell ref="G172:L172"/>
    <mergeCell ref="G83:J83"/>
    <mergeCell ref="G86:L86"/>
    <mergeCell ref="A89:F89"/>
    <mergeCell ref="G89:M89"/>
    <mergeCell ref="L93:L96"/>
    <mergeCell ref="L7:L10"/>
    <mergeCell ref="G40:J40"/>
    <mergeCell ref="G43:L43"/>
    <mergeCell ref="A46:F46"/>
    <mergeCell ref="G46:M46"/>
    <mergeCell ref="L50:L53"/>
  </mergeCells>
  <printOptions/>
  <pageMargins left="0.984251968503937" right="0.984251968503937" top="0.5905511811023623" bottom="0.5905511811023623" header="0.5118110236220472" footer="0.5118110236220472"/>
  <pageSetup horizontalDpi="600" verticalDpi="600" orientation="portrait" paperSize="9" scale="95" r:id="rId3"/>
  <rowBreaks count="10" manualBreakCount="10">
    <brk id="43" max="12" man="1"/>
    <brk id="86" max="12" man="1"/>
    <brk id="129" max="12" man="1"/>
    <brk id="215" max="12" man="1"/>
    <brk id="259" max="12" man="1"/>
    <brk id="302" max="12" man="1"/>
    <brk id="345" max="12" man="1"/>
    <brk id="388" max="12" man="1"/>
    <brk id="440" max="12" man="1"/>
    <brk id="490" max="12" man="1"/>
  </rowBreaks>
  <ignoredErrors>
    <ignoredError sqref="L142 B283:E283" formulaRange="1"/>
    <ignoredError sqref="F517 C517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N96"/>
  <sheetViews>
    <sheetView view="pageBreakPreview" zoomScale="89" zoomScaleNormal="90" zoomScaleSheetLayoutView="89" zoomScalePageLayoutView="0" workbookViewId="0" topLeftCell="A1">
      <selection activeCell="I43" sqref="I43"/>
    </sheetView>
  </sheetViews>
  <sheetFormatPr defaultColWidth="0" defaultRowHeight="0" customHeight="1" zeroHeight="1"/>
  <cols>
    <col min="1" max="1" width="11.75390625" style="327" customWidth="1"/>
    <col min="2" max="13" width="10.50390625" style="219" customWidth="1"/>
    <col min="14" max="14" width="11.75390625" style="333" customWidth="1"/>
    <col min="15" max="15" width="10.625" style="327" hidden="1" customWidth="1"/>
    <col min="16" max="16" width="0" style="327" hidden="1" customWidth="1"/>
    <col min="17" max="17" width="10.625" style="327" hidden="1" customWidth="1"/>
    <col min="18" max="18" width="0" style="327" hidden="1" customWidth="1"/>
    <col min="19" max="19" width="10.625" style="327" hidden="1" customWidth="1"/>
    <col min="20" max="20" width="0" style="327" hidden="1" customWidth="1"/>
    <col min="21" max="21" width="10.625" style="327" hidden="1" customWidth="1"/>
    <col min="22" max="22" width="0" style="327" hidden="1" customWidth="1"/>
    <col min="23" max="23" width="10.625" style="327" hidden="1" customWidth="1"/>
    <col min="24" max="24" width="0" style="327" hidden="1" customWidth="1"/>
    <col min="25" max="25" width="10.625" style="327" hidden="1" customWidth="1"/>
    <col min="26" max="26" width="0" style="327" hidden="1" customWidth="1"/>
    <col min="27" max="27" width="10.625" style="327" hidden="1" customWidth="1"/>
    <col min="28" max="28" width="0" style="327" hidden="1" customWidth="1"/>
    <col min="29" max="29" width="10.625" style="327" hidden="1" customWidth="1"/>
    <col min="30" max="16384" width="0" style="327" hidden="1" customWidth="1"/>
  </cols>
  <sheetData>
    <row r="1" spans="1:14" s="321" customFormat="1" ht="11.25">
      <c r="A1" s="319" t="s">
        <v>298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320" t="s">
        <v>299</v>
      </c>
    </row>
    <row r="2" spans="1:14" s="321" customFormat="1" ht="12.75" customHeight="1">
      <c r="A2" s="319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320"/>
    </row>
    <row r="3" spans="1:14" s="322" customFormat="1" ht="25.5" customHeight="1">
      <c r="A3" s="741" t="s">
        <v>890</v>
      </c>
      <c r="B3" s="742"/>
      <c r="C3" s="743"/>
      <c r="D3" s="743"/>
      <c r="E3" s="743"/>
      <c r="F3" s="741"/>
      <c r="G3" s="743"/>
      <c r="H3" s="743" t="s">
        <v>891</v>
      </c>
      <c r="I3" s="743"/>
      <c r="J3" s="743"/>
      <c r="K3" s="743"/>
      <c r="L3" s="743"/>
      <c r="M3" s="743"/>
      <c r="N3" s="743"/>
    </row>
    <row r="4" spans="1:14" s="326" customFormat="1" ht="12.75" customHeight="1">
      <c r="A4" s="323"/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5"/>
    </row>
    <row r="5" spans="1:14" ht="12.75" thickBot="1">
      <c r="A5" s="327" t="s">
        <v>296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328" t="s">
        <v>15</v>
      </c>
    </row>
    <row r="6" spans="1:14" s="329" customFormat="1" ht="15" customHeight="1">
      <c r="A6" s="709"/>
      <c r="B6" s="1064">
        <v>2014</v>
      </c>
      <c r="C6" s="1065"/>
      <c r="D6" s="1064">
        <v>2015</v>
      </c>
      <c r="E6" s="1065"/>
      <c r="F6" s="1064">
        <v>2016</v>
      </c>
      <c r="G6" s="1065"/>
      <c r="H6" s="1064">
        <v>2017</v>
      </c>
      <c r="I6" s="1065"/>
      <c r="J6" s="1064">
        <v>2018</v>
      </c>
      <c r="K6" s="1065"/>
      <c r="L6" s="1064">
        <v>2019</v>
      </c>
      <c r="M6" s="1065"/>
      <c r="N6" s="710"/>
    </row>
    <row r="7" spans="1:14" s="329" customFormat="1" ht="15" customHeight="1">
      <c r="A7" s="711" t="s">
        <v>751</v>
      </c>
      <c r="B7" s="712" t="s">
        <v>752</v>
      </c>
      <c r="C7" s="713" t="s">
        <v>753</v>
      </c>
      <c r="D7" s="712" t="s">
        <v>752</v>
      </c>
      <c r="E7" s="713" t="s">
        <v>754</v>
      </c>
      <c r="F7" s="712" t="s">
        <v>755</v>
      </c>
      <c r="G7" s="713" t="s">
        <v>753</v>
      </c>
      <c r="H7" s="712" t="s">
        <v>752</v>
      </c>
      <c r="I7" s="713" t="s">
        <v>754</v>
      </c>
      <c r="J7" s="712" t="s">
        <v>752</v>
      </c>
      <c r="K7" s="713" t="s">
        <v>756</v>
      </c>
      <c r="L7" s="712" t="s">
        <v>755</v>
      </c>
      <c r="M7" s="713" t="s">
        <v>754</v>
      </c>
      <c r="N7" s="714" t="s">
        <v>300</v>
      </c>
    </row>
    <row r="8" spans="1:14" s="329" customFormat="1" ht="15" customHeight="1">
      <c r="A8" s="715"/>
      <c r="B8" s="716" t="s">
        <v>39</v>
      </c>
      <c r="C8" s="717" t="s">
        <v>301</v>
      </c>
      <c r="D8" s="716" t="s">
        <v>39</v>
      </c>
      <c r="E8" s="717" t="s">
        <v>301</v>
      </c>
      <c r="F8" s="716" t="s">
        <v>39</v>
      </c>
      <c r="G8" s="717" t="s">
        <v>301</v>
      </c>
      <c r="H8" s="716" t="s">
        <v>39</v>
      </c>
      <c r="I8" s="717" t="s">
        <v>301</v>
      </c>
      <c r="J8" s="716" t="s">
        <v>39</v>
      </c>
      <c r="K8" s="717" t="s">
        <v>301</v>
      </c>
      <c r="L8" s="716" t="s">
        <v>39</v>
      </c>
      <c r="M8" s="717" t="s">
        <v>301</v>
      </c>
      <c r="N8" s="718"/>
    </row>
    <row r="9" spans="1:14" s="330" customFormat="1" ht="24" customHeight="1">
      <c r="A9" s="719" t="s">
        <v>757</v>
      </c>
      <c r="B9" s="720">
        <v>104321</v>
      </c>
      <c r="C9" s="721">
        <v>100.00000000000001</v>
      </c>
      <c r="D9" s="720">
        <v>104754</v>
      </c>
      <c r="E9" s="721">
        <f aca="true" t="shared" si="0" ref="E9:K9">SUM(E10:E29)</f>
        <v>99.99999999999997</v>
      </c>
      <c r="F9" s="720">
        <f t="shared" si="0"/>
        <v>103873</v>
      </c>
      <c r="G9" s="721">
        <f t="shared" si="0"/>
        <v>99.99999999999999</v>
      </c>
      <c r="H9" s="720">
        <f t="shared" si="0"/>
        <v>103198</v>
      </c>
      <c r="I9" s="721">
        <f t="shared" si="0"/>
        <v>100</v>
      </c>
      <c r="J9" s="720">
        <f t="shared" si="0"/>
        <v>101990</v>
      </c>
      <c r="K9" s="722">
        <f t="shared" si="0"/>
        <v>99.99999999999999</v>
      </c>
      <c r="L9" s="720">
        <f>SUM(L10:L29)</f>
        <v>101114</v>
      </c>
      <c r="M9" s="722">
        <f>SUM(M10:M29)</f>
        <v>99.99999999999999</v>
      </c>
      <c r="N9" s="723" t="s">
        <v>70</v>
      </c>
    </row>
    <row r="10" spans="1:14" s="331" customFormat="1" ht="24" customHeight="1">
      <c r="A10" s="724" t="s">
        <v>758</v>
      </c>
      <c r="B10" s="725">
        <v>3713</v>
      </c>
      <c r="C10" s="726">
        <v>3.5592066793838253</v>
      </c>
      <c r="D10" s="725">
        <f aca="true" t="shared" si="1" ref="D10:D29">SUM(D42,D74)</f>
        <v>3624</v>
      </c>
      <c r="E10" s="726">
        <v>3.4595337648204363</v>
      </c>
      <c r="F10" s="725">
        <f aca="true" t="shared" si="2" ref="F10:F29">SUM(F42,F74)</f>
        <v>3388</v>
      </c>
      <c r="G10" s="726">
        <f>F10/$F$9*100</f>
        <v>3.261675315048184</v>
      </c>
      <c r="H10" s="725">
        <v>3217</v>
      </c>
      <c r="I10" s="726">
        <f aca="true" t="shared" si="3" ref="I10:I29">H10/$H$9*100</f>
        <v>3.117308474970445</v>
      </c>
      <c r="J10" s="725">
        <v>2983</v>
      </c>
      <c r="K10" s="539">
        <f aca="true" t="shared" si="4" ref="K10:K29">J10/$J$9*100</f>
        <v>2.9247965486812433</v>
      </c>
      <c r="L10" s="725">
        <v>2734</v>
      </c>
      <c r="M10" s="539">
        <f>L10/L9*100</f>
        <v>2.7038787902763217</v>
      </c>
      <c r="N10" s="727" t="s">
        <v>759</v>
      </c>
    </row>
    <row r="11" spans="1:14" s="331" customFormat="1" ht="24" customHeight="1">
      <c r="A11" s="724" t="s">
        <v>760</v>
      </c>
      <c r="B11" s="725">
        <v>4166</v>
      </c>
      <c r="C11" s="726">
        <v>3.9934433143854067</v>
      </c>
      <c r="D11" s="725">
        <f t="shared" si="1"/>
        <v>4207</v>
      </c>
      <c r="E11" s="726">
        <v>4.016075758443591</v>
      </c>
      <c r="F11" s="725">
        <f t="shared" si="2"/>
        <v>4172</v>
      </c>
      <c r="G11" s="726">
        <f aca="true" t="shared" si="5" ref="G11:G29">F11/$F$9*100</f>
        <v>4.016443156546937</v>
      </c>
      <c r="H11" s="725">
        <v>4085</v>
      </c>
      <c r="I11" s="726">
        <f t="shared" si="3"/>
        <v>3.9584100467063315</v>
      </c>
      <c r="J11" s="725">
        <v>3887</v>
      </c>
      <c r="K11" s="539">
        <f t="shared" si="4"/>
        <v>3.811157956662418</v>
      </c>
      <c r="L11" s="725">
        <v>3802</v>
      </c>
      <c r="M11" s="539">
        <f>L11/L9*100</f>
        <v>3.7601123484383963</v>
      </c>
      <c r="N11" s="728" t="s">
        <v>761</v>
      </c>
    </row>
    <row r="12" spans="1:14" s="331" customFormat="1" ht="24" customHeight="1">
      <c r="A12" s="724" t="s">
        <v>762</v>
      </c>
      <c r="B12" s="725">
        <v>4968</v>
      </c>
      <c r="C12" s="726">
        <v>4.762224288494167</v>
      </c>
      <c r="D12" s="725">
        <f t="shared" si="1"/>
        <v>4552</v>
      </c>
      <c r="E12" s="726">
        <v>4.34541879069057</v>
      </c>
      <c r="F12" s="725">
        <f t="shared" si="2"/>
        <v>4281</v>
      </c>
      <c r="G12" s="726">
        <f t="shared" si="5"/>
        <v>4.121378991653269</v>
      </c>
      <c r="H12" s="725">
        <v>4179</v>
      </c>
      <c r="I12" s="726">
        <f t="shared" si="3"/>
        <v>4.049497083276807</v>
      </c>
      <c r="J12" s="725">
        <v>4109</v>
      </c>
      <c r="K12" s="539">
        <f t="shared" si="4"/>
        <v>4.028826355525052</v>
      </c>
      <c r="L12" s="725">
        <v>3972</v>
      </c>
      <c r="M12" s="539">
        <f>L12/L9*100</f>
        <v>3.9282394129398504</v>
      </c>
      <c r="N12" s="728" t="s">
        <v>763</v>
      </c>
    </row>
    <row r="13" spans="1:14" s="331" customFormat="1" ht="24" customHeight="1">
      <c r="A13" s="724" t="s">
        <v>764</v>
      </c>
      <c r="B13" s="725">
        <v>6137</v>
      </c>
      <c r="C13" s="726">
        <v>5.8828040375379835</v>
      </c>
      <c r="D13" s="725">
        <f t="shared" si="1"/>
        <v>6039</v>
      </c>
      <c r="E13" s="726">
        <v>5.764934990549287</v>
      </c>
      <c r="F13" s="725">
        <f t="shared" si="2"/>
        <v>5758</v>
      </c>
      <c r="G13" s="726">
        <f t="shared" si="5"/>
        <v>5.5433076930482414</v>
      </c>
      <c r="H13" s="725">
        <v>5419</v>
      </c>
      <c r="I13" s="726">
        <f t="shared" si="3"/>
        <v>5.251070757185216</v>
      </c>
      <c r="J13" s="725">
        <v>5014</v>
      </c>
      <c r="K13" s="539">
        <f t="shared" si="4"/>
        <v>4.916168251789391</v>
      </c>
      <c r="L13" s="725">
        <v>4697</v>
      </c>
      <c r="M13" s="539">
        <f>L13/L9*100</f>
        <v>4.645251893901933</v>
      </c>
      <c r="N13" s="728" t="s">
        <v>764</v>
      </c>
    </row>
    <row r="14" spans="1:14" s="331" customFormat="1" ht="24" customHeight="1">
      <c r="A14" s="724" t="s">
        <v>765</v>
      </c>
      <c r="B14" s="725">
        <v>5669</v>
      </c>
      <c r="C14" s="726">
        <v>5.434188706013171</v>
      </c>
      <c r="D14" s="725">
        <f t="shared" si="1"/>
        <v>5799</v>
      </c>
      <c r="E14" s="726">
        <v>5.535826794203563</v>
      </c>
      <c r="F14" s="725">
        <f t="shared" si="2"/>
        <v>5763</v>
      </c>
      <c r="G14" s="726">
        <f t="shared" si="5"/>
        <v>5.548121263465963</v>
      </c>
      <c r="H14" s="725">
        <v>5676</v>
      </c>
      <c r="I14" s="726">
        <f t="shared" si="3"/>
        <v>5.500106591213008</v>
      </c>
      <c r="J14" s="725">
        <v>5583</v>
      </c>
      <c r="K14" s="539">
        <f t="shared" si="4"/>
        <v>5.474066084910286</v>
      </c>
      <c r="L14" s="725">
        <v>5317</v>
      </c>
      <c r="M14" s="539">
        <f>L14/L9*100</f>
        <v>5.258421187966058</v>
      </c>
      <c r="N14" s="728" t="s">
        <v>765</v>
      </c>
    </row>
    <row r="15" spans="1:14" s="331" customFormat="1" ht="24" customHeight="1">
      <c r="A15" s="724" t="s">
        <v>766</v>
      </c>
      <c r="B15" s="725">
        <v>4789</v>
      </c>
      <c r="C15" s="726">
        <v>4.5906385099836085</v>
      </c>
      <c r="D15" s="725">
        <f t="shared" si="1"/>
        <v>4729</v>
      </c>
      <c r="E15" s="726">
        <v>4.514386085495542</v>
      </c>
      <c r="F15" s="725">
        <f t="shared" si="2"/>
        <v>4644</v>
      </c>
      <c r="G15" s="726">
        <f t="shared" si="5"/>
        <v>4.47084420397986</v>
      </c>
      <c r="H15" s="725">
        <v>4555</v>
      </c>
      <c r="I15" s="726">
        <f t="shared" si="3"/>
        <v>4.413845229558713</v>
      </c>
      <c r="J15" s="725">
        <v>4475</v>
      </c>
      <c r="K15" s="539">
        <f t="shared" si="4"/>
        <v>4.3876850671634475</v>
      </c>
      <c r="L15" s="725">
        <v>4539</v>
      </c>
      <c r="M15" s="729">
        <f>L15/L9*100</f>
        <v>4.488992622188817</v>
      </c>
      <c r="N15" s="730" t="s">
        <v>766</v>
      </c>
    </row>
    <row r="16" spans="1:14" s="331" customFormat="1" ht="24" customHeight="1">
      <c r="A16" s="724" t="s">
        <v>767</v>
      </c>
      <c r="B16" s="725">
        <v>5863</v>
      </c>
      <c r="C16" s="726">
        <v>5.620153181046961</v>
      </c>
      <c r="D16" s="725">
        <f t="shared" si="1"/>
        <v>5649</v>
      </c>
      <c r="E16" s="726">
        <v>5.392634171487485</v>
      </c>
      <c r="F16" s="725">
        <f t="shared" si="2"/>
        <v>5180</v>
      </c>
      <c r="G16" s="726">
        <f t="shared" si="5"/>
        <v>4.98685895275962</v>
      </c>
      <c r="H16" s="725">
        <v>4840</v>
      </c>
      <c r="I16" s="726">
        <f t="shared" si="3"/>
        <v>4.690013372352177</v>
      </c>
      <c r="J16" s="725">
        <v>4482</v>
      </c>
      <c r="K16" s="539">
        <f t="shared" si="4"/>
        <v>4.394548485145602</v>
      </c>
      <c r="L16" s="725">
        <v>4293</v>
      </c>
      <c r="M16" s="729">
        <f>L16/L9*100</f>
        <v>4.245702870027889</v>
      </c>
      <c r="N16" s="730" t="s">
        <v>767</v>
      </c>
    </row>
    <row r="17" spans="1:14" s="331" customFormat="1" ht="24" customHeight="1">
      <c r="A17" s="724" t="s">
        <v>768</v>
      </c>
      <c r="B17" s="725">
        <v>6376</v>
      </c>
      <c r="C17" s="726">
        <v>6.111904602141467</v>
      </c>
      <c r="D17" s="725">
        <f t="shared" si="1"/>
        <v>6390</v>
      </c>
      <c r="E17" s="726">
        <v>6.100005727704909</v>
      </c>
      <c r="F17" s="725">
        <f t="shared" si="2"/>
        <v>6317</v>
      </c>
      <c r="G17" s="726">
        <f t="shared" si="5"/>
        <v>6.081464865749521</v>
      </c>
      <c r="H17" s="725">
        <v>6291</v>
      </c>
      <c r="I17" s="726">
        <f t="shared" si="3"/>
        <v>6.096048373030485</v>
      </c>
      <c r="J17" s="725">
        <v>6203</v>
      </c>
      <c r="K17" s="539">
        <f t="shared" si="4"/>
        <v>6.0819688204725955</v>
      </c>
      <c r="L17" s="725">
        <v>5776</v>
      </c>
      <c r="M17" s="729">
        <f>L17/L9*100</f>
        <v>5.7123642621199835</v>
      </c>
      <c r="N17" s="730" t="s">
        <v>768</v>
      </c>
    </row>
    <row r="18" spans="1:14" s="331" customFormat="1" ht="24" customHeight="1">
      <c r="A18" s="724" t="s">
        <v>769</v>
      </c>
      <c r="B18" s="725">
        <v>7836</v>
      </c>
      <c r="C18" s="726">
        <v>7.5114310637359685</v>
      </c>
      <c r="D18" s="725">
        <f t="shared" si="1"/>
        <v>7754</v>
      </c>
      <c r="E18" s="726">
        <v>7.402103976936441</v>
      </c>
      <c r="F18" s="725">
        <f t="shared" si="2"/>
        <v>7357</v>
      </c>
      <c r="G18" s="726">
        <f t="shared" si="5"/>
        <v>7.082687512635623</v>
      </c>
      <c r="H18" s="725">
        <v>7070</v>
      </c>
      <c r="I18" s="726">
        <f t="shared" si="3"/>
        <v>6.850907963332623</v>
      </c>
      <c r="J18" s="725">
        <v>6580</v>
      </c>
      <c r="K18" s="539">
        <f t="shared" si="4"/>
        <v>6.451612903225806</v>
      </c>
      <c r="L18" s="725">
        <v>6322</v>
      </c>
      <c r="M18" s="729">
        <f>L18/L9*100</f>
        <v>6.252348833989359</v>
      </c>
      <c r="N18" s="730" t="s">
        <v>769</v>
      </c>
    </row>
    <row r="19" spans="1:14" s="331" customFormat="1" ht="24" customHeight="1">
      <c r="A19" s="724" t="s">
        <v>770</v>
      </c>
      <c r="B19" s="725">
        <v>7949</v>
      </c>
      <c r="C19" s="726">
        <v>7.61975057754431</v>
      </c>
      <c r="D19" s="725">
        <f t="shared" si="1"/>
        <v>8039</v>
      </c>
      <c r="E19" s="726">
        <v>7.6741699600969895</v>
      </c>
      <c r="F19" s="725">
        <f t="shared" si="2"/>
        <v>8194</v>
      </c>
      <c r="G19" s="726">
        <f t="shared" si="5"/>
        <v>7.888479200562225</v>
      </c>
      <c r="H19" s="725">
        <v>8107</v>
      </c>
      <c r="I19" s="726">
        <f t="shared" si="3"/>
        <v>7.855772398689897</v>
      </c>
      <c r="J19" s="725">
        <v>7907</v>
      </c>
      <c r="K19" s="539">
        <f t="shared" si="4"/>
        <v>7.752720854985783</v>
      </c>
      <c r="L19" s="725">
        <v>7888</v>
      </c>
      <c r="M19" s="729">
        <f>L19/L9*100</f>
        <v>7.801095792867456</v>
      </c>
      <c r="N19" s="730" t="s">
        <v>770</v>
      </c>
    </row>
    <row r="20" spans="1:14" s="331" customFormat="1" ht="24" customHeight="1">
      <c r="A20" s="724" t="s">
        <v>771</v>
      </c>
      <c r="B20" s="725">
        <v>9120</v>
      </c>
      <c r="C20" s="726">
        <v>8.742247486124558</v>
      </c>
      <c r="D20" s="725">
        <f t="shared" si="1"/>
        <v>8755</v>
      </c>
      <c r="E20" s="726">
        <v>8.357676079195068</v>
      </c>
      <c r="F20" s="725">
        <f t="shared" si="2"/>
        <v>8169</v>
      </c>
      <c r="G20" s="726">
        <f t="shared" si="5"/>
        <v>7.864411348473617</v>
      </c>
      <c r="H20" s="725">
        <v>7939</v>
      </c>
      <c r="I20" s="726">
        <f t="shared" si="3"/>
        <v>7.692978546095855</v>
      </c>
      <c r="J20" s="725">
        <v>8235</v>
      </c>
      <c r="K20" s="539">
        <f t="shared" si="4"/>
        <v>8.074321011863908</v>
      </c>
      <c r="L20" s="725">
        <v>8136</v>
      </c>
      <c r="M20" s="729">
        <f>L20/L9*100</f>
        <v>8.046363510493107</v>
      </c>
      <c r="N20" s="730" t="s">
        <v>771</v>
      </c>
    </row>
    <row r="21" spans="1:14" s="331" customFormat="1" ht="24" customHeight="1">
      <c r="A21" s="724" t="s">
        <v>772</v>
      </c>
      <c r="B21" s="725">
        <v>8877</v>
      </c>
      <c r="C21" s="726">
        <v>8.509312602448214</v>
      </c>
      <c r="D21" s="725">
        <f t="shared" si="1"/>
        <v>9141</v>
      </c>
      <c r="E21" s="726">
        <v>8.726158428317774</v>
      </c>
      <c r="F21" s="725">
        <f t="shared" si="2"/>
        <v>9643</v>
      </c>
      <c r="G21" s="726">
        <f t="shared" si="5"/>
        <v>9.283451907617957</v>
      </c>
      <c r="H21" s="725">
        <v>9811</v>
      </c>
      <c r="I21" s="726">
        <f t="shared" si="3"/>
        <v>9.506967189286614</v>
      </c>
      <c r="J21" s="725">
        <v>9544</v>
      </c>
      <c r="K21" s="539">
        <f t="shared" si="4"/>
        <v>9.357780174526914</v>
      </c>
      <c r="L21" s="725">
        <v>9475</v>
      </c>
      <c r="M21" s="729">
        <f>L21/L9*100</f>
        <v>9.370611389125145</v>
      </c>
      <c r="N21" s="730" t="s">
        <v>772</v>
      </c>
    </row>
    <row r="22" spans="1:14" s="331" customFormat="1" ht="24" customHeight="1">
      <c r="A22" s="724" t="s">
        <v>773</v>
      </c>
      <c r="B22" s="725">
        <v>7041</v>
      </c>
      <c r="C22" s="726">
        <v>6.749360148004717</v>
      </c>
      <c r="D22" s="725">
        <f t="shared" si="1"/>
        <v>7616</v>
      </c>
      <c r="E22" s="726">
        <v>7.27036676403765</v>
      </c>
      <c r="F22" s="725">
        <f t="shared" si="2"/>
        <v>8039</v>
      </c>
      <c r="G22" s="726">
        <f t="shared" si="5"/>
        <v>7.739258517612854</v>
      </c>
      <c r="H22" s="725">
        <v>8387</v>
      </c>
      <c r="I22" s="726">
        <f t="shared" si="3"/>
        <v>8.127095486346635</v>
      </c>
      <c r="J22" s="725">
        <v>8872</v>
      </c>
      <c r="K22" s="539">
        <f t="shared" si="4"/>
        <v>8.698892048240024</v>
      </c>
      <c r="L22" s="725">
        <v>9175</v>
      </c>
      <c r="M22" s="729">
        <f>L22/L9*100</f>
        <v>9.0739165694167</v>
      </c>
      <c r="N22" s="730" t="s">
        <v>773</v>
      </c>
    </row>
    <row r="23" spans="1:14" s="331" customFormat="1" ht="24" customHeight="1">
      <c r="A23" s="724" t="s">
        <v>774</v>
      </c>
      <c r="B23" s="725">
        <v>6145</v>
      </c>
      <c r="C23" s="726">
        <v>5.890472675683707</v>
      </c>
      <c r="D23" s="725">
        <f t="shared" si="1"/>
        <v>6568</v>
      </c>
      <c r="E23" s="726">
        <v>6.269927639994655</v>
      </c>
      <c r="F23" s="725">
        <f t="shared" si="2"/>
        <v>6815</v>
      </c>
      <c r="G23" s="726">
        <f t="shared" si="5"/>
        <v>6.560896479354597</v>
      </c>
      <c r="H23" s="725">
        <v>6870</v>
      </c>
      <c r="I23" s="726">
        <f t="shared" si="3"/>
        <v>6.657105757863524</v>
      </c>
      <c r="J23" s="725">
        <v>6814</v>
      </c>
      <c r="K23" s="539">
        <f t="shared" si="4"/>
        <v>6.68104716148642</v>
      </c>
      <c r="L23" s="725">
        <v>7059</v>
      </c>
      <c r="M23" s="729">
        <f>L23/L9*100</f>
        <v>6.98122910773978</v>
      </c>
      <c r="N23" s="730" t="s">
        <v>774</v>
      </c>
    </row>
    <row r="24" spans="1:14" s="331" customFormat="1" ht="24" customHeight="1">
      <c r="A24" s="724" t="s">
        <v>775</v>
      </c>
      <c r="B24" s="725">
        <v>5744</v>
      </c>
      <c r="C24" s="726">
        <v>5.506082188629327</v>
      </c>
      <c r="D24" s="725">
        <f t="shared" si="1"/>
        <v>5617</v>
      </c>
      <c r="E24" s="726">
        <v>5.362086411974722</v>
      </c>
      <c r="F24" s="725">
        <f t="shared" si="2"/>
        <v>5405</v>
      </c>
      <c r="G24" s="726">
        <f t="shared" si="5"/>
        <v>5.203469621557093</v>
      </c>
      <c r="H24" s="725">
        <v>5346</v>
      </c>
      <c r="I24" s="726">
        <f t="shared" si="3"/>
        <v>5.180332952188996</v>
      </c>
      <c r="J24" s="725">
        <v>5535</v>
      </c>
      <c r="K24" s="539">
        <f t="shared" si="4"/>
        <v>5.427002647318364</v>
      </c>
      <c r="L24" s="725">
        <v>5816</v>
      </c>
      <c r="M24" s="729">
        <f>L24/L9*100</f>
        <v>5.751923571414443</v>
      </c>
      <c r="N24" s="730" t="s">
        <v>775</v>
      </c>
    </row>
    <row r="25" spans="1:14" s="331" customFormat="1" ht="24" customHeight="1">
      <c r="A25" s="724" t="s">
        <v>776</v>
      </c>
      <c r="B25" s="725">
        <v>5004</v>
      </c>
      <c r="C25" s="726">
        <v>4.796733160149922</v>
      </c>
      <c r="D25" s="725">
        <f t="shared" si="1"/>
        <v>4929</v>
      </c>
      <c r="E25" s="726">
        <v>4.705309582450312</v>
      </c>
      <c r="F25" s="725">
        <f t="shared" si="2"/>
        <v>5009</v>
      </c>
      <c r="G25" s="726">
        <f t="shared" si="5"/>
        <v>4.82223484447354</v>
      </c>
      <c r="H25" s="725">
        <v>5312</v>
      </c>
      <c r="I25" s="726">
        <f t="shared" si="3"/>
        <v>5.147386577259249</v>
      </c>
      <c r="J25" s="725">
        <v>5208</v>
      </c>
      <c r="K25" s="539">
        <f t="shared" si="4"/>
        <v>5.106382978723404</v>
      </c>
      <c r="L25" s="725">
        <v>5131</v>
      </c>
      <c r="M25" s="729">
        <f>L25/L9*100</f>
        <v>5.07447039974682</v>
      </c>
      <c r="N25" s="730" t="s">
        <v>776</v>
      </c>
    </row>
    <row r="26" spans="1:14" s="331" customFormat="1" ht="24" customHeight="1">
      <c r="A26" s="724" t="s">
        <v>777</v>
      </c>
      <c r="B26" s="725">
        <v>2987</v>
      </c>
      <c r="C26" s="726">
        <v>2.8632777676594356</v>
      </c>
      <c r="D26" s="725">
        <f t="shared" si="1"/>
        <v>3275</v>
      </c>
      <c r="E26" s="726">
        <v>3.126372262634362</v>
      </c>
      <c r="F26" s="725">
        <f t="shared" si="2"/>
        <v>3511</v>
      </c>
      <c r="G26" s="726">
        <f t="shared" si="5"/>
        <v>3.3800891473241363</v>
      </c>
      <c r="H26" s="725">
        <v>3644</v>
      </c>
      <c r="I26" s="726">
        <f t="shared" si="3"/>
        <v>3.53107618364697</v>
      </c>
      <c r="J26" s="725">
        <v>3905</v>
      </c>
      <c r="K26" s="539">
        <f t="shared" si="4"/>
        <v>3.828806745759388</v>
      </c>
      <c r="L26" s="725">
        <v>4081</v>
      </c>
      <c r="M26" s="729">
        <f>L26/L9*100</f>
        <v>4.036038530767253</v>
      </c>
      <c r="N26" s="730" t="s">
        <v>778</v>
      </c>
    </row>
    <row r="27" spans="1:14" s="331" customFormat="1" ht="24" customHeight="1">
      <c r="A27" s="731" t="s">
        <v>779</v>
      </c>
      <c r="B27" s="725">
        <v>1359</v>
      </c>
      <c r="C27" s="726">
        <v>1.3027099050047448</v>
      </c>
      <c r="D27" s="725">
        <f t="shared" si="1"/>
        <v>1448</v>
      </c>
      <c r="E27" s="726">
        <v>1.3822861179525363</v>
      </c>
      <c r="F27" s="725">
        <f t="shared" si="2"/>
        <v>1552</v>
      </c>
      <c r="G27" s="726">
        <f t="shared" si="5"/>
        <v>1.4941322576607974</v>
      </c>
      <c r="H27" s="725">
        <v>1699</v>
      </c>
      <c r="I27" s="726">
        <f t="shared" si="3"/>
        <v>1.6463497354599894</v>
      </c>
      <c r="J27" s="725">
        <v>1839</v>
      </c>
      <c r="K27" s="539">
        <f t="shared" si="4"/>
        <v>1.8031179527404648</v>
      </c>
      <c r="L27" s="725">
        <v>1990</v>
      </c>
      <c r="M27" s="729">
        <f>L27/L9*100</f>
        <v>1.968075637399371</v>
      </c>
      <c r="N27" s="731" t="s">
        <v>780</v>
      </c>
    </row>
    <row r="28" spans="1:14" s="332" customFormat="1" ht="24" customHeight="1">
      <c r="A28" s="731" t="s">
        <v>781</v>
      </c>
      <c r="B28" s="725">
        <v>434</v>
      </c>
      <c r="C28" s="726">
        <v>0.4160236194054888</v>
      </c>
      <c r="D28" s="725">
        <f t="shared" si="1"/>
        <v>469</v>
      </c>
      <c r="E28" s="726">
        <v>0.4477156003589362</v>
      </c>
      <c r="F28" s="725">
        <f t="shared" si="2"/>
        <v>505</v>
      </c>
      <c r="G28" s="726">
        <f t="shared" si="5"/>
        <v>0.4861706121898858</v>
      </c>
      <c r="H28" s="725">
        <v>567</v>
      </c>
      <c r="I28" s="726">
        <f t="shared" si="3"/>
        <v>0.5494292525048935</v>
      </c>
      <c r="J28" s="725">
        <v>603</v>
      </c>
      <c r="K28" s="539">
        <f t="shared" si="4"/>
        <v>0.5912344347485048</v>
      </c>
      <c r="L28" s="725">
        <v>690</v>
      </c>
      <c r="M28" s="729">
        <f>L28/L9*100</f>
        <v>0.6823980853294301</v>
      </c>
      <c r="N28" s="731" t="s">
        <v>781</v>
      </c>
    </row>
    <row r="29" spans="1:14" s="331" customFormat="1" ht="24" customHeight="1" thickBot="1">
      <c r="A29" s="732" t="s">
        <v>782</v>
      </c>
      <c r="B29" s="733">
        <v>144</v>
      </c>
      <c r="C29" s="734">
        <v>0.13803548662301934</v>
      </c>
      <c r="D29" s="733">
        <f t="shared" si="1"/>
        <v>154</v>
      </c>
      <c r="E29" s="734">
        <v>0.14701109265517306</v>
      </c>
      <c r="F29" s="733">
        <f t="shared" si="2"/>
        <v>171</v>
      </c>
      <c r="G29" s="734">
        <f t="shared" si="5"/>
        <v>0.16462410828608012</v>
      </c>
      <c r="H29" s="733">
        <v>184</v>
      </c>
      <c r="I29" s="734">
        <f t="shared" si="3"/>
        <v>0.17829802903157038</v>
      </c>
      <c r="J29" s="733">
        <v>212</v>
      </c>
      <c r="K29" s="735">
        <f t="shared" si="4"/>
        <v>0.2078635160309834</v>
      </c>
      <c r="L29" s="733">
        <v>221</v>
      </c>
      <c r="M29" s="736">
        <f>L29/L9*100</f>
        <v>0.21856518385188994</v>
      </c>
      <c r="N29" s="732" t="s">
        <v>538</v>
      </c>
    </row>
    <row r="30" spans="1:14" ht="15" customHeight="1">
      <c r="A30" s="737" t="s">
        <v>970</v>
      </c>
      <c r="B30" s="738"/>
      <c r="C30" s="739"/>
      <c r="D30" s="738"/>
      <c r="E30" s="739"/>
      <c r="F30" s="738"/>
      <c r="G30" s="739"/>
      <c r="H30" s="608" t="s">
        <v>971</v>
      </c>
      <c r="I30" s="738"/>
      <c r="J30" s="738"/>
      <c r="K30" s="739"/>
      <c r="L30" s="738"/>
      <c r="M30" s="739"/>
      <c r="N30" s="611"/>
    </row>
    <row r="31" spans="1:14" ht="15" customHeight="1">
      <c r="A31" s="611" t="s">
        <v>783</v>
      </c>
      <c r="B31" s="740"/>
      <c r="C31" s="738"/>
      <c r="D31" s="738"/>
      <c r="E31" s="738"/>
      <c r="F31" s="738"/>
      <c r="G31" s="738"/>
      <c r="H31" s="740" t="s">
        <v>801</v>
      </c>
      <c r="I31" s="738"/>
      <c r="J31" s="738"/>
      <c r="K31" s="738"/>
      <c r="L31" s="738"/>
      <c r="M31" s="738"/>
      <c r="N31" s="611"/>
    </row>
    <row r="32" spans="1:14" ht="43.5" customHeight="1">
      <c r="A32" s="448"/>
      <c r="B32" s="469"/>
      <c r="C32" s="469"/>
      <c r="D32" s="469"/>
      <c r="E32" s="469"/>
      <c r="F32" s="469"/>
      <c r="G32" s="469"/>
      <c r="H32" s="469"/>
      <c r="I32" s="469"/>
      <c r="J32" s="469"/>
      <c r="K32" s="469"/>
      <c r="L32" s="469"/>
      <c r="M32" s="469"/>
      <c r="N32" s="448"/>
    </row>
    <row r="33" spans="1:14" s="747" customFormat="1" ht="11.25">
      <c r="A33" s="744" t="s">
        <v>784</v>
      </c>
      <c r="B33" s="745"/>
      <c r="C33" s="745"/>
      <c r="D33" s="745"/>
      <c r="E33" s="745"/>
      <c r="F33" s="745"/>
      <c r="G33" s="745"/>
      <c r="H33" s="745"/>
      <c r="I33" s="745"/>
      <c r="J33" s="745"/>
      <c r="K33" s="745"/>
      <c r="L33" s="745"/>
      <c r="M33" s="745"/>
      <c r="N33" s="746" t="s">
        <v>299</v>
      </c>
    </row>
    <row r="34" spans="1:14" s="611" customFormat="1" ht="15.75" customHeight="1">
      <c r="A34" s="608"/>
      <c r="B34" s="738"/>
      <c r="C34" s="738"/>
      <c r="D34" s="738"/>
      <c r="E34" s="738"/>
      <c r="F34" s="738"/>
      <c r="G34" s="738"/>
      <c r="H34" s="738"/>
      <c r="I34" s="738"/>
      <c r="J34" s="738"/>
      <c r="K34" s="738"/>
      <c r="L34" s="738"/>
      <c r="M34" s="738"/>
      <c r="N34" s="620"/>
    </row>
    <row r="35" spans="1:14" s="751" customFormat="1" ht="25.5" customHeight="1">
      <c r="A35" s="748" t="s">
        <v>892</v>
      </c>
      <c r="B35" s="749"/>
      <c r="C35" s="750"/>
      <c r="D35" s="750"/>
      <c r="E35" s="750"/>
      <c r="G35" s="750"/>
      <c r="H35" s="748" t="s">
        <v>893</v>
      </c>
      <c r="I35" s="750"/>
      <c r="J35" s="750"/>
      <c r="K35" s="750"/>
      <c r="L35" s="750"/>
      <c r="M35" s="750"/>
      <c r="N35" s="750"/>
    </row>
    <row r="36" spans="1:14" s="622" customFormat="1" ht="12.75" customHeight="1">
      <c r="A36" s="752"/>
      <c r="B36" s="753"/>
      <c r="C36" s="753"/>
      <c r="D36" s="753"/>
      <c r="E36" s="753"/>
      <c r="F36" s="753"/>
      <c r="G36" s="753"/>
      <c r="H36" s="753"/>
      <c r="I36" s="753"/>
      <c r="J36" s="753"/>
      <c r="K36" s="753"/>
      <c r="L36" s="753"/>
      <c r="M36" s="753"/>
      <c r="N36" s="754"/>
    </row>
    <row r="37" spans="1:14" s="611" customFormat="1" ht="12.75" thickBot="1">
      <c r="A37" s="611" t="s">
        <v>785</v>
      </c>
      <c r="B37" s="739"/>
      <c r="C37" s="739"/>
      <c r="D37" s="739"/>
      <c r="E37" s="739"/>
      <c r="F37" s="739"/>
      <c r="G37" s="739"/>
      <c r="H37" s="739"/>
      <c r="I37" s="739"/>
      <c r="J37" s="739"/>
      <c r="K37" s="739"/>
      <c r="L37" s="739"/>
      <c r="M37" s="739"/>
      <c r="N37" s="620" t="s">
        <v>15</v>
      </c>
    </row>
    <row r="38" spans="1:14" s="758" customFormat="1" ht="15" customHeight="1">
      <c r="A38" s="709"/>
      <c r="B38" s="755">
        <v>2014</v>
      </c>
      <c r="C38" s="756"/>
      <c r="D38" s="1064">
        <v>2015</v>
      </c>
      <c r="E38" s="1065"/>
      <c r="F38" s="1064">
        <v>2016</v>
      </c>
      <c r="G38" s="1065"/>
      <c r="H38" s="1064">
        <v>2017</v>
      </c>
      <c r="I38" s="1065"/>
      <c r="J38" s="1066">
        <v>2018</v>
      </c>
      <c r="K38" s="1065"/>
      <c r="L38" s="1066">
        <v>2019</v>
      </c>
      <c r="M38" s="1065"/>
      <c r="N38" s="757"/>
    </row>
    <row r="39" spans="1:14" s="758" customFormat="1" ht="15" customHeight="1">
      <c r="A39" s="711" t="s">
        <v>786</v>
      </c>
      <c r="B39" s="712" t="s">
        <v>752</v>
      </c>
      <c r="C39" s="713" t="s">
        <v>753</v>
      </c>
      <c r="D39" s="712" t="s">
        <v>752</v>
      </c>
      <c r="E39" s="713" t="s">
        <v>753</v>
      </c>
      <c r="F39" s="712" t="s">
        <v>752</v>
      </c>
      <c r="G39" s="713" t="s">
        <v>753</v>
      </c>
      <c r="H39" s="712" t="s">
        <v>752</v>
      </c>
      <c r="I39" s="713" t="s">
        <v>753</v>
      </c>
      <c r="J39" s="712" t="s">
        <v>752</v>
      </c>
      <c r="K39" s="759" t="s">
        <v>626</v>
      </c>
      <c r="L39" s="712" t="s">
        <v>752</v>
      </c>
      <c r="M39" s="759" t="s">
        <v>626</v>
      </c>
      <c r="N39" s="714" t="s">
        <v>300</v>
      </c>
    </row>
    <row r="40" spans="1:14" s="758" customFormat="1" ht="15" customHeight="1">
      <c r="A40" s="715"/>
      <c r="B40" s="716" t="s">
        <v>39</v>
      </c>
      <c r="C40" s="717" t="s">
        <v>301</v>
      </c>
      <c r="D40" s="716" t="s">
        <v>39</v>
      </c>
      <c r="E40" s="717" t="s">
        <v>301</v>
      </c>
      <c r="F40" s="716" t="s">
        <v>39</v>
      </c>
      <c r="G40" s="717" t="s">
        <v>301</v>
      </c>
      <c r="H40" s="716" t="s">
        <v>39</v>
      </c>
      <c r="I40" s="717" t="s">
        <v>301</v>
      </c>
      <c r="J40" s="716" t="s">
        <v>627</v>
      </c>
      <c r="K40" s="717" t="s">
        <v>301</v>
      </c>
      <c r="L40" s="716" t="s">
        <v>627</v>
      </c>
      <c r="M40" s="717" t="s">
        <v>301</v>
      </c>
      <c r="N40" s="718"/>
    </row>
    <row r="41" spans="1:14" s="760" customFormat="1" ht="24" customHeight="1">
      <c r="A41" s="719" t="s">
        <v>787</v>
      </c>
      <c r="B41" s="720">
        <v>52668</v>
      </c>
      <c r="C41" s="721">
        <v>100</v>
      </c>
      <c r="D41" s="720">
        <v>52968</v>
      </c>
      <c r="E41" s="721">
        <f aca="true" t="shared" si="6" ref="E41:K41">SUM(E42:E61)</f>
        <v>100</v>
      </c>
      <c r="F41" s="720">
        <f t="shared" si="6"/>
        <v>52521</v>
      </c>
      <c r="G41" s="721">
        <f t="shared" si="6"/>
        <v>100.00000000000001</v>
      </c>
      <c r="H41" s="720">
        <f t="shared" si="6"/>
        <v>52214</v>
      </c>
      <c r="I41" s="720">
        <f t="shared" si="6"/>
        <v>100.00000000000001</v>
      </c>
      <c r="J41" s="720">
        <f t="shared" si="6"/>
        <v>51580</v>
      </c>
      <c r="K41" s="721">
        <f t="shared" si="6"/>
        <v>100</v>
      </c>
      <c r="L41" s="720">
        <f>SUM(L42:L61)</f>
        <v>51146</v>
      </c>
      <c r="M41" s="721">
        <f>SUM(M42:M61)</f>
        <v>99.99999999999999</v>
      </c>
      <c r="N41" s="723" t="s">
        <v>302</v>
      </c>
    </row>
    <row r="42" spans="1:14" s="763" customFormat="1" ht="24" customHeight="1">
      <c r="A42" s="724" t="s">
        <v>788</v>
      </c>
      <c r="B42" s="761">
        <v>1892</v>
      </c>
      <c r="C42" s="726">
        <v>3.5923141186299077</v>
      </c>
      <c r="D42" s="761">
        <v>1833</v>
      </c>
      <c r="E42" s="726">
        <v>3.4605799728137745</v>
      </c>
      <c r="F42" s="761">
        <v>1710</v>
      </c>
      <c r="G42" s="726">
        <f>F42/$F$41*100</f>
        <v>3.255840520934483</v>
      </c>
      <c r="H42" s="761">
        <v>1631</v>
      </c>
      <c r="I42" s="762">
        <f aca="true" t="shared" si="7" ref="I42:I61">H42/$H$41*100</f>
        <v>3.123683303328609</v>
      </c>
      <c r="J42" s="761">
        <v>1490</v>
      </c>
      <c r="K42" s="726">
        <f aca="true" t="shared" si="8" ref="K42:K61">J42/$J$41*100</f>
        <v>2.888716556804963</v>
      </c>
      <c r="L42" s="761">
        <v>1377</v>
      </c>
      <c r="M42" s="726">
        <f>L42/L41*100</f>
        <v>2.6922926524068354</v>
      </c>
      <c r="N42" s="728" t="s">
        <v>303</v>
      </c>
    </row>
    <row r="43" spans="1:14" s="763" customFormat="1" ht="24" customHeight="1">
      <c r="A43" s="724" t="s">
        <v>761</v>
      </c>
      <c r="B43" s="761">
        <v>2149</v>
      </c>
      <c r="C43" s="726">
        <v>4.080276448697502</v>
      </c>
      <c r="D43" s="761">
        <v>2156</v>
      </c>
      <c r="E43" s="726">
        <v>4.070382117504908</v>
      </c>
      <c r="F43" s="761">
        <v>2122</v>
      </c>
      <c r="G43" s="726">
        <f aca="true" t="shared" si="9" ref="G43:G61">F43/$F$41*100</f>
        <v>4.040288646446184</v>
      </c>
      <c r="H43" s="761">
        <v>2075</v>
      </c>
      <c r="I43" s="762">
        <f t="shared" si="7"/>
        <v>3.974029953652277</v>
      </c>
      <c r="J43" s="761">
        <v>1973</v>
      </c>
      <c r="K43" s="726">
        <f t="shared" si="8"/>
        <v>3.8251260178363706</v>
      </c>
      <c r="L43" s="761">
        <v>1902</v>
      </c>
      <c r="M43" s="726">
        <f>L43/L41*100</f>
        <v>3.71876588589528</v>
      </c>
      <c r="N43" s="728" t="s">
        <v>761</v>
      </c>
    </row>
    <row r="44" spans="1:14" s="763" customFormat="1" ht="24" customHeight="1">
      <c r="A44" s="724" t="s">
        <v>763</v>
      </c>
      <c r="B44" s="761">
        <v>2538</v>
      </c>
      <c r="C44" s="726">
        <v>4.818865345181134</v>
      </c>
      <c r="D44" s="761">
        <v>2355</v>
      </c>
      <c r="E44" s="726">
        <v>4.446080652469416</v>
      </c>
      <c r="F44" s="761">
        <v>2229</v>
      </c>
      <c r="G44" s="726">
        <f t="shared" si="9"/>
        <v>4.2440166790426685</v>
      </c>
      <c r="H44" s="761">
        <v>2162</v>
      </c>
      <c r="I44" s="762">
        <f t="shared" si="7"/>
        <v>4.140651932431915</v>
      </c>
      <c r="J44" s="761">
        <v>2151</v>
      </c>
      <c r="K44" s="726">
        <f t="shared" si="8"/>
        <v>4.170221015897635</v>
      </c>
      <c r="L44" s="761">
        <v>2059</v>
      </c>
      <c r="M44" s="726">
        <f>L44/L41*100</f>
        <v>4.02573026238611</v>
      </c>
      <c r="N44" s="728" t="s">
        <v>763</v>
      </c>
    </row>
    <row r="45" spans="1:14" s="763" customFormat="1" ht="24" customHeight="1">
      <c r="A45" s="724" t="s">
        <v>764</v>
      </c>
      <c r="B45" s="761">
        <v>3251</v>
      </c>
      <c r="C45" s="726">
        <v>6.172628541049593</v>
      </c>
      <c r="D45" s="761">
        <v>3219</v>
      </c>
      <c r="E45" s="726">
        <v>6.077254191209787</v>
      </c>
      <c r="F45" s="761">
        <v>3054</v>
      </c>
      <c r="G45" s="726">
        <f t="shared" si="9"/>
        <v>5.814816930370709</v>
      </c>
      <c r="H45" s="761">
        <v>2884</v>
      </c>
      <c r="I45" s="762">
        <f t="shared" si="7"/>
        <v>5.523422836787069</v>
      </c>
      <c r="J45" s="761">
        <v>2606</v>
      </c>
      <c r="K45" s="726">
        <f t="shared" si="8"/>
        <v>5.052345870492439</v>
      </c>
      <c r="L45" s="761">
        <v>2443</v>
      </c>
      <c r="M45" s="726">
        <f>L45/L41*100</f>
        <v>4.77652211316623</v>
      </c>
      <c r="N45" s="728" t="s">
        <v>764</v>
      </c>
    </row>
    <row r="46" spans="1:14" s="763" customFormat="1" ht="24" customHeight="1">
      <c r="A46" s="724" t="s">
        <v>765</v>
      </c>
      <c r="B46" s="761">
        <v>3291</v>
      </c>
      <c r="C46" s="726">
        <v>6.248575985418091</v>
      </c>
      <c r="D46" s="761">
        <v>3329</v>
      </c>
      <c r="E46" s="726">
        <v>6.2849267482253435</v>
      </c>
      <c r="F46" s="761">
        <v>3363</v>
      </c>
      <c r="G46" s="726">
        <f t="shared" si="9"/>
        <v>6.403153024504483</v>
      </c>
      <c r="H46" s="761">
        <v>3287</v>
      </c>
      <c r="I46" s="762">
        <f t="shared" si="7"/>
        <v>6.295246485616884</v>
      </c>
      <c r="J46" s="761">
        <v>3203</v>
      </c>
      <c r="K46" s="726">
        <f t="shared" si="8"/>
        <v>6.209771229158589</v>
      </c>
      <c r="L46" s="761">
        <v>3037</v>
      </c>
      <c r="M46" s="726">
        <f>L46/L41*100</f>
        <v>5.937903257341728</v>
      </c>
      <c r="N46" s="728" t="s">
        <v>765</v>
      </c>
    </row>
    <row r="47" spans="1:14" s="763" customFormat="1" ht="24" customHeight="1">
      <c r="A47" s="724" t="s">
        <v>766</v>
      </c>
      <c r="B47" s="761">
        <v>2723</v>
      </c>
      <c r="C47" s="726">
        <v>5.170122275385433</v>
      </c>
      <c r="D47" s="761">
        <v>2693</v>
      </c>
      <c r="E47" s="726">
        <v>5.084201782208125</v>
      </c>
      <c r="F47" s="761">
        <v>2627</v>
      </c>
      <c r="G47" s="726">
        <f t="shared" si="9"/>
        <v>5.0018088002894086</v>
      </c>
      <c r="H47" s="761">
        <v>2624</v>
      </c>
      <c r="I47" s="762">
        <f t="shared" si="7"/>
        <v>5.025472095606542</v>
      </c>
      <c r="J47" s="761">
        <v>2625</v>
      </c>
      <c r="K47" s="726">
        <f t="shared" si="8"/>
        <v>5.089181853431563</v>
      </c>
      <c r="L47" s="761">
        <v>2682</v>
      </c>
      <c r="M47" s="726">
        <f>L47/L41*100</f>
        <v>5.243811832792399</v>
      </c>
      <c r="N47" s="728" t="s">
        <v>766</v>
      </c>
    </row>
    <row r="48" spans="1:14" s="763" customFormat="1" ht="24" customHeight="1">
      <c r="A48" s="724" t="s">
        <v>767</v>
      </c>
      <c r="B48" s="761">
        <v>3249</v>
      </c>
      <c r="C48" s="726">
        <v>6.1688311688311686</v>
      </c>
      <c r="D48" s="761">
        <v>3108</v>
      </c>
      <c r="E48" s="726">
        <v>5.867693701857726</v>
      </c>
      <c r="F48" s="761">
        <v>2867</v>
      </c>
      <c r="G48" s="726">
        <f t="shared" si="9"/>
        <v>5.45876887340302</v>
      </c>
      <c r="H48" s="761">
        <v>2657</v>
      </c>
      <c r="I48" s="762">
        <f t="shared" si="7"/>
        <v>5.088673535833301</v>
      </c>
      <c r="J48" s="761">
        <v>2436</v>
      </c>
      <c r="K48" s="726">
        <f t="shared" si="8"/>
        <v>4.7227607599844905</v>
      </c>
      <c r="L48" s="761">
        <v>2328</v>
      </c>
      <c r="M48" s="726">
        <f>L48/L41*100</f>
        <v>4.551675595354475</v>
      </c>
      <c r="N48" s="728" t="s">
        <v>767</v>
      </c>
    </row>
    <row r="49" spans="1:14" s="763" customFormat="1" ht="24" customHeight="1">
      <c r="A49" s="724" t="s">
        <v>768</v>
      </c>
      <c r="B49" s="761">
        <v>3475</v>
      </c>
      <c r="C49" s="726">
        <v>6.597934229513176</v>
      </c>
      <c r="D49" s="761">
        <v>3499</v>
      </c>
      <c r="E49" s="726">
        <v>6.6058752454312035</v>
      </c>
      <c r="F49" s="761">
        <v>3457</v>
      </c>
      <c r="G49" s="726">
        <f t="shared" si="9"/>
        <v>6.582129053140648</v>
      </c>
      <c r="H49" s="761">
        <v>3427</v>
      </c>
      <c r="I49" s="762">
        <f t="shared" si="7"/>
        <v>6.563373807791013</v>
      </c>
      <c r="J49" s="761">
        <v>3364</v>
      </c>
      <c r="K49" s="726">
        <f t="shared" si="8"/>
        <v>6.521907716169058</v>
      </c>
      <c r="L49" s="761">
        <v>3138</v>
      </c>
      <c r="M49" s="726">
        <f>L49/L41*100</f>
        <v>6.13537715559379</v>
      </c>
      <c r="N49" s="728" t="s">
        <v>768</v>
      </c>
    </row>
    <row r="50" spans="1:14" s="763" customFormat="1" ht="24" customHeight="1">
      <c r="A50" s="724" t="s">
        <v>769</v>
      </c>
      <c r="B50" s="761">
        <v>4281</v>
      </c>
      <c r="C50" s="726">
        <v>8.12827523353839</v>
      </c>
      <c r="D50" s="761">
        <v>4225</v>
      </c>
      <c r="E50" s="726">
        <v>7.976514121733877</v>
      </c>
      <c r="F50" s="761">
        <v>4001</v>
      </c>
      <c r="G50" s="726">
        <f t="shared" si="9"/>
        <v>7.617905218864834</v>
      </c>
      <c r="H50" s="761">
        <v>3861</v>
      </c>
      <c r="I50" s="762">
        <f t="shared" si="7"/>
        <v>7.394568506530816</v>
      </c>
      <c r="J50" s="761">
        <v>3593</v>
      </c>
      <c r="K50" s="726">
        <f t="shared" si="8"/>
        <v>6.965878247382706</v>
      </c>
      <c r="L50" s="761">
        <v>3428</v>
      </c>
      <c r="M50" s="726">
        <f>L50/L41*100</f>
        <v>6.702381417901693</v>
      </c>
      <c r="N50" s="728" t="s">
        <v>769</v>
      </c>
    </row>
    <row r="51" spans="1:14" s="763" customFormat="1" ht="24" customHeight="1">
      <c r="A51" s="724" t="s">
        <v>770</v>
      </c>
      <c r="B51" s="761">
        <v>4304</v>
      </c>
      <c r="C51" s="726">
        <v>8.171945014050278</v>
      </c>
      <c r="D51" s="761">
        <v>4430</v>
      </c>
      <c r="E51" s="726">
        <v>8.363540250717415</v>
      </c>
      <c r="F51" s="761">
        <v>4455</v>
      </c>
      <c r="G51" s="726">
        <f t="shared" si="9"/>
        <v>8.482321357171417</v>
      </c>
      <c r="H51" s="761">
        <v>4414</v>
      </c>
      <c r="I51" s="762">
        <f t="shared" si="7"/>
        <v>8.453671429118627</v>
      </c>
      <c r="J51" s="761">
        <v>4328</v>
      </c>
      <c r="K51" s="726">
        <f t="shared" si="8"/>
        <v>8.390849166343543</v>
      </c>
      <c r="L51" s="761">
        <v>4345</v>
      </c>
      <c r="M51" s="726">
        <f>L51/L41*100</f>
        <v>8.49528799906151</v>
      </c>
      <c r="N51" s="728" t="s">
        <v>770</v>
      </c>
    </row>
    <row r="52" spans="1:14" s="763" customFormat="1" ht="24" customHeight="1">
      <c r="A52" s="724" t="s">
        <v>771</v>
      </c>
      <c r="B52" s="761">
        <v>4719</v>
      </c>
      <c r="C52" s="726">
        <v>8.959899749373433</v>
      </c>
      <c r="D52" s="761">
        <v>4563</v>
      </c>
      <c r="E52" s="726">
        <v>8.614635251472587</v>
      </c>
      <c r="F52" s="761">
        <v>4324</v>
      </c>
      <c r="G52" s="726">
        <f t="shared" si="9"/>
        <v>8.232897317263571</v>
      </c>
      <c r="H52" s="761">
        <v>4220</v>
      </c>
      <c r="I52" s="762">
        <f t="shared" si="7"/>
        <v>8.08212356839162</v>
      </c>
      <c r="J52" s="761">
        <v>4442</v>
      </c>
      <c r="K52" s="726">
        <f t="shared" si="8"/>
        <v>8.611865063978286</v>
      </c>
      <c r="L52" s="761">
        <v>4399</v>
      </c>
      <c r="M52" s="726">
        <f>L52/L41*100</f>
        <v>8.600868103077465</v>
      </c>
      <c r="N52" s="728" t="s">
        <v>771</v>
      </c>
    </row>
    <row r="53" spans="1:14" s="763" customFormat="1" ht="24" customHeight="1">
      <c r="A53" s="724" t="s">
        <v>772</v>
      </c>
      <c r="B53" s="761">
        <v>4431</v>
      </c>
      <c r="C53" s="726">
        <v>8.413078149920256</v>
      </c>
      <c r="D53" s="761">
        <v>4568</v>
      </c>
      <c r="E53" s="726">
        <v>8.624074913155113</v>
      </c>
      <c r="F53" s="761">
        <v>4827</v>
      </c>
      <c r="G53" s="726">
        <f t="shared" si="9"/>
        <v>9.190609470497515</v>
      </c>
      <c r="H53" s="761">
        <v>4947</v>
      </c>
      <c r="I53" s="762">
        <f t="shared" si="7"/>
        <v>9.474470448538707</v>
      </c>
      <c r="J53" s="761">
        <v>4849</v>
      </c>
      <c r="K53" s="726">
        <f t="shared" si="8"/>
        <v>9.400930593253198</v>
      </c>
      <c r="L53" s="761">
        <v>4907</v>
      </c>
      <c r="M53" s="726">
        <f>L53/L41*100</f>
        <v>9.594103155671997</v>
      </c>
      <c r="N53" s="728" t="s">
        <v>772</v>
      </c>
    </row>
    <row r="54" spans="1:14" s="763" customFormat="1" ht="24" customHeight="1">
      <c r="A54" s="724" t="s">
        <v>773</v>
      </c>
      <c r="B54" s="761">
        <v>3383</v>
      </c>
      <c r="C54" s="726">
        <v>6.423255107465634</v>
      </c>
      <c r="D54" s="761">
        <v>3689</v>
      </c>
      <c r="E54" s="726">
        <v>6.964582389367164</v>
      </c>
      <c r="F54" s="761">
        <v>3906</v>
      </c>
      <c r="G54" s="726">
        <f t="shared" si="9"/>
        <v>7.4370251899240305</v>
      </c>
      <c r="H54" s="761">
        <v>4168</v>
      </c>
      <c r="I54" s="762">
        <f t="shared" si="7"/>
        <v>7.982533420155515</v>
      </c>
      <c r="J54" s="761">
        <v>4425</v>
      </c>
      <c r="K54" s="726">
        <f t="shared" si="8"/>
        <v>8.578906552927492</v>
      </c>
      <c r="L54" s="761">
        <v>4568</v>
      </c>
      <c r="M54" s="726">
        <f>L54/L41*100</f>
        <v>8.931294724905174</v>
      </c>
      <c r="N54" s="728" t="s">
        <v>773</v>
      </c>
    </row>
    <row r="55" spans="1:14" s="763" customFormat="1" ht="24" customHeight="1">
      <c r="A55" s="724" t="s">
        <v>774</v>
      </c>
      <c r="B55" s="761">
        <v>2904</v>
      </c>
      <c r="C55" s="726">
        <v>5.513784461152882</v>
      </c>
      <c r="D55" s="761">
        <v>3135</v>
      </c>
      <c r="E55" s="726">
        <v>5.918667874943361</v>
      </c>
      <c r="F55" s="761">
        <v>3251</v>
      </c>
      <c r="G55" s="726">
        <f t="shared" si="9"/>
        <v>6.1899049903847985</v>
      </c>
      <c r="H55" s="761">
        <v>3282</v>
      </c>
      <c r="I55" s="762">
        <f t="shared" si="7"/>
        <v>6.285670509824952</v>
      </c>
      <c r="J55" s="761">
        <v>3242</v>
      </c>
      <c r="K55" s="726">
        <f t="shared" si="8"/>
        <v>6.285381930981</v>
      </c>
      <c r="L55" s="761">
        <v>3357</v>
      </c>
      <c r="M55" s="726">
        <f>L55/L41*100</f>
        <v>6.563563132991828</v>
      </c>
      <c r="N55" s="728" t="s">
        <v>774</v>
      </c>
    </row>
    <row r="56" spans="1:14" s="763" customFormat="1" ht="24" customHeight="1">
      <c r="A56" s="724" t="s">
        <v>775</v>
      </c>
      <c r="B56" s="761">
        <v>2519</v>
      </c>
      <c r="C56" s="726">
        <v>4.782790309106098</v>
      </c>
      <c r="D56" s="761">
        <v>2452</v>
      </c>
      <c r="E56" s="726">
        <v>4.629210089110406</v>
      </c>
      <c r="F56" s="761">
        <v>2427</v>
      </c>
      <c r="G56" s="726">
        <f t="shared" si="9"/>
        <v>4.6210087393613986</v>
      </c>
      <c r="H56" s="761">
        <v>2432</v>
      </c>
      <c r="I56" s="762">
        <f t="shared" si="7"/>
        <v>4.657754625196307</v>
      </c>
      <c r="J56" s="761">
        <v>2532</v>
      </c>
      <c r="K56" s="726">
        <f t="shared" si="8"/>
        <v>4.908879410624273</v>
      </c>
      <c r="L56" s="761">
        <v>2696</v>
      </c>
      <c r="M56" s="726">
        <f>L56/L41*100</f>
        <v>5.27118445235209</v>
      </c>
      <c r="N56" s="728" t="s">
        <v>775</v>
      </c>
    </row>
    <row r="57" spans="1:14" s="763" customFormat="1" ht="24" customHeight="1">
      <c r="A57" s="724" t="s">
        <v>776</v>
      </c>
      <c r="B57" s="761">
        <v>2015</v>
      </c>
      <c r="C57" s="726">
        <v>3.8258525100630365</v>
      </c>
      <c r="D57" s="761">
        <v>2022</v>
      </c>
      <c r="E57" s="726">
        <v>3.8173991844132305</v>
      </c>
      <c r="F57" s="761">
        <v>2047</v>
      </c>
      <c r="G57" s="726">
        <f t="shared" si="9"/>
        <v>3.89748862359818</v>
      </c>
      <c r="H57" s="761">
        <v>2166</v>
      </c>
      <c r="I57" s="762">
        <f t="shared" si="7"/>
        <v>4.148312713065462</v>
      </c>
      <c r="J57" s="761">
        <v>2169</v>
      </c>
      <c r="K57" s="726">
        <f t="shared" si="8"/>
        <v>4.205118262892594</v>
      </c>
      <c r="L57" s="761">
        <v>2150</v>
      </c>
      <c r="M57" s="726">
        <f>L57/L41*100</f>
        <v>4.203652289524108</v>
      </c>
      <c r="N57" s="728" t="s">
        <v>776</v>
      </c>
    </row>
    <row r="58" spans="1:14" s="763" customFormat="1" ht="24" customHeight="1">
      <c r="A58" s="724" t="s">
        <v>778</v>
      </c>
      <c r="B58" s="761">
        <v>1049</v>
      </c>
      <c r="C58" s="726">
        <v>1.9917217285638338</v>
      </c>
      <c r="D58" s="761">
        <v>1171</v>
      </c>
      <c r="E58" s="726">
        <v>2.210768766047425</v>
      </c>
      <c r="F58" s="761">
        <v>1273</v>
      </c>
      <c r="G58" s="726">
        <f t="shared" si="9"/>
        <v>2.423792387806782</v>
      </c>
      <c r="H58" s="761">
        <v>1350</v>
      </c>
      <c r="I58" s="762">
        <f t="shared" si="7"/>
        <v>2.5855134638219637</v>
      </c>
      <c r="J58" s="761">
        <v>1431</v>
      </c>
      <c r="K58" s="726">
        <f t="shared" si="8"/>
        <v>2.774331136099263</v>
      </c>
      <c r="L58" s="761">
        <v>1525</v>
      </c>
      <c r="M58" s="726">
        <f>L58/L41*100</f>
        <v>2.9816603448950065</v>
      </c>
      <c r="N58" s="728" t="s">
        <v>778</v>
      </c>
    </row>
    <row r="59" spans="1:14" s="765" customFormat="1" ht="24" customHeight="1">
      <c r="A59" s="731" t="s">
        <v>779</v>
      </c>
      <c r="B59" s="761">
        <v>370</v>
      </c>
      <c r="C59" s="726">
        <v>0.7025138604085972</v>
      </c>
      <c r="D59" s="761">
        <v>395</v>
      </c>
      <c r="E59" s="726">
        <v>0.7457332729194985</v>
      </c>
      <c r="F59" s="761">
        <v>437</v>
      </c>
      <c r="G59" s="726">
        <f t="shared" si="9"/>
        <v>0.8320481331277014</v>
      </c>
      <c r="H59" s="761">
        <v>474</v>
      </c>
      <c r="I59" s="762">
        <f t="shared" si="7"/>
        <v>0.9078025050752672</v>
      </c>
      <c r="J59" s="761">
        <v>547</v>
      </c>
      <c r="K59" s="726">
        <f t="shared" si="8"/>
        <v>1.0604885614579296</v>
      </c>
      <c r="L59" s="761">
        <v>606</v>
      </c>
      <c r="M59" s="726">
        <f>L59/L41*100</f>
        <v>1.1848433895123764</v>
      </c>
      <c r="N59" s="764" t="s">
        <v>779</v>
      </c>
    </row>
    <row r="60" spans="1:14" s="766" customFormat="1" ht="24" customHeight="1">
      <c r="A60" s="731" t="s">
        <v>781</v>
      </c>
      <c r="B60" s="761">
        <v>97</v>
      </c>
      <c r="C60" s="726">
        <v>0.18417255259360524</v>
      </c>
      <c r="D60" s="761">
        <v>98</v>
      </c>
      <c r="E60" s="726">
        <v>0.18501736897749585</v>
      </c>
      <c r="F60" s="761">
        <v>114</v>
      </c>
      <c r="G60" s="726">
        <f t="shared" si="9"/>
        <v>0.21705603472896556</v>
      </c>
      <c r="H60" s="761">
        <v>118</v>
      </c>
      <c r="I60" s="762">
        <f t="shared" si="7"/>
        <v>0.22599302868962348</v>
      </c>
      <c r="J60" s="761">
        <v>136</v>
      </c>
      <c r="K60" s="726">
        <f t="shared" si="8"/>
        <v>0.2636680884063591</v>
      </c>
      <c r="L60" s="761">
        <v>157</v>
      </c>
      <c r="M60" s="726">
        <f>L60/L41*100</f>
        <v>0.30696437649083014</v>
      </c>
      <c r="N60" s="764" t="s">
        <v>781</v>
      </c>
    </row>
    <row r="61" spans="1:14" s="763" customFormat="1" ht="24" customHeight="1" thickBot="1">
      <c r="A61" s="732" t="s">
        <v>789</v>
      </c>
      <c r="B61" s="767">
        <v>28</v>
      </c>
      <c r="C61" s="734">
        <v>0.053163211057947905</v>
      </c>
      <c r="D61" s="767">
        <v>28</v>
      </c>
      <c r="E61" s="734">
        <v>0.05286210542214167</v>
      </c>
      <c r="F61" s="767">
        <v>30</v>
      </c>
      <c r="G61" s="734">
        <f t="shared" si="9"/>
        <v>0.05712000913920146</v>
      </c>
      <c r="H61" s="767">
        <v>35</v>
      </c>
      <c r="I61" s="768">
        <f t="shared" si="7"/>
        <v>0.06703183054353239</v>
      </c>
      <c r="J61" s="767">
        <v>38</v>
      </c>
      <c r="K61" s="734">
        <f t="shared" si="8"/>
        <v>0.07367196587824738</v>
      </c>
      <c r="L61" s="767">
        <v>42</v>
      </c>
      <c r="M61" s="769">
        <f>L61/L41*100</f>
        <v>0.08211785867907559</v>
      </c>
      <c r="N61" s="770" t="s">
        <v>538</v>
      </c>
    </row>
    <row r="62" spans="1:14" ht="15" customHeight="1">
      <c r="A62" s="737" t="s">
        <v>970</v>
      </c>
      <c r="B62" s="738"/>
      <c r="C62" s="739"/>
      <c r="D62" s="738"/>
      <c r="E62" s="739"/>
      <c r="F62" s="738"/>
      <c r="G62" s="739"/>
      <c r="H62" s="608" t="s">
        <v>972</v>
      </c>
      <c r="I62" s="738"/>
      <c r="J62" s="738"/>
      <c r="K62" s="739"/>
      <c r="L62" s="738"/>
      <c r="M62" s="739"/>
      <c r="N62" s="611"/>
    </row>
    <row r="63" spans="1:14" ht="15" customHeight="1">
      <c r="A63" s="611" t="s">
        <v>783</v>
      </c>
      <c r="B63" s="740"/>
      <c r="C63" s="738"/>
      <c r="D63" s="738"/>
      <c r="E63" s="738"/>
      <c r="F63" s="738"/>
      <c r="G63" s="738"/>
      <c r="H63" s="740" t="s">
        <v>801</v>
      </c>
      <c r="I63" s="738"/>
      <c r="J63" s="738"/>
      <c r="K63" s="738"/>
      <c r="L63" s="738"/>
      <c r="M63" s="738"/>
      <c r="N63" s="611"/>
    </row>
    <row r="64" spans="1:14" ht="30.75" customHeight="1">
      <c r="A64" s="448"/>
      <c r="B64" s="469"/>
      <c r="C64" s="469"/>
      <c r="D64" s="469"/>
      <c r="E64" s="469"/>
      <c r="F64" s="469"/>
      <c r="G64" s="469"/>
      <c r="H64" s="469"/>
      <c r="I64" s="469"/>
      <c r="J64" s="469"/>
      <c r="K64" s="469"/>
      <c r="L64" s="469"/>
      <c r="M64" s="469"/>
      <c r="N64" s="448"/>
    </row>
    <row r="65" spans="1:14" s="611" customFormat="1" ht="11.25" customHeight="1">
      <c r="A65" s="744" t="s">
        <v>791</v>
      </c>
      <c r="B65" s="738"/>
      <c r="C65" s="738"/>
      <c r="D65" s="738"/>
      <c r="E65" s="738"/>
      <c r="F65" s="738"/>
      <c r="G65" s="738"/>
      <c r="H65" s="738"/>
      <c r="I65" s="738"/>
      <c r="J65" s="738"/>
      <c r="K65" s="738"/>
      <c r="L65" s="738"/>
      <c r="M65" s="738"/>
      <c r="N65" s="746" t="s">
        <v>40</v>
      </c>
    </row>
    <row r="66" spans="1:14" s="611" customFormat="1" ht="12.75" customHeight="1">
      <c r="A66" s="744"/>
      <c r="B66" s="738"/>
      <c r="C66" s="738"/>
      <c r="D66" s="738"/>
      <c r="E66" s="738"/>
      <c r="F66" s="738"/>
      <c r="G66" s="738"/>
      <c r="H66" s="738"/>
      <c r="I66" s="738"/>
      <c r="J66" s="738"/>
      <c r="K66" s="738"/>
      <c r="L66" s="738"/>
      <c r="M66" s="738"/>
      <c r="N66" s="620"/>
    </row>
    <row r="67" spans="1:14" s="771" customFormat="1" ht="20.25" customHeight="1">
      <c r="A67" s="748" t="s">
        <v>792</v>
      </c>
      <c r="B67" s="750"/>
      <c r="C67" s="750"/>
      <c r="D67" s="750"/>
      <c r="E67" s="750"/>
      <c r="F67" s="750"/>
      <c r="G67" s="750"/>
      <c r="H67" s="748" t="s">
        <v>790</v>
      </c>
      <c r="I67" s="750"/>
      <c r="J67" s="750"/>
      <c r="K67" s="750"/>
      <c r="L67" s="750"/>
      <c r="M67" s="750"/>
      <c r="N67" s="750"/>
    </row>
    <row r="68" spans="1:14" s="622" customFormat="1" ht="12.75" customHeight="1">
      <c r="A68" s="752"/>
      <c r="B68" s="752"/>
      <c r="C68" s="752"/>
      <c r="D68" s="752"/>
      <c r="E68" s="752"/>
      <c r="F68" s="752"/>
      <c r="G68" s="752"/>
      <c r="H68" s="752"/>
      <c r="I68" s="752"/>
      <c r="J68" s="752"/>
      <c r="K68" s="752"/>
      <c r="L68" s="752"/>
      <c r="M68" s="752"/>
      <c r="N68" s="754"/>
    </row>
    <row r="69" spans="1:14" s="611" customFormat="1" ht="12.75" thickBot="1">
      <c r="A69" s="611" t="s">
        <v>785</v>
      </c>
      <c r="B69" s="739"/>
      <c r="C69" s="739"/>
      <c r="D69" s="739"/>
      <c r="E69" s="739"/>
      <c r="F69" s="739"/>
      <c r="G69" s="739"/>
      <c r="H69" s="739"/>
      <c r="I69" s="739"/>
      <c r="J69" s="739"/>
      <c r="K69" s="739"/>
      <c r="L69" s="739"/>
      <c r="M69" s="739"/>
      <c r="N69" s="620" t="s">
        <v>15</v>
      </c>
    </row>
    <row r="70" spans="1:14" s="758" customFormat="1" ht="15" customHeight="1">
      <c r="A70" s="709"/>
      <c r="B70" s="755">
        <v>2014</v>
      </c>
      <c r="C70" s="756"/>
      <c r="D70" s="1064">
        <v>2015</v>
      </c>
      <c r="E70" s="1065"/>
      <c r="F70" s="1064">
        <v>2016</v>
      </c>
      <c r="G70" s="1065"/>
      <c r="H70" s="1064">
        <v>2017</v>
      </c>
      <c r="I70" s="1065"/>
      <c r="J70" s="1066">
        <v>2018</v>
      </c>
      <c r="K70" s="1065"/>
      <c r="L70" s="1066">
        <v>2019</v>
      </c>
      <c r="M70" s="1065"/>
      <c r="N70" s="757"/>
    </row>
    <row r="71" spans="1:14" s="758" customFormat="1" ht="15" customHeight="1">
      <c r="A71" s="711" t="s">
        <v>786</v>
      </c>
      <c r="B71" s="712" t="s">
        <v>755</v>
      </c>
      <c r="C71" s="713" t="s">
        <v>756</v>
      </c>
      <c r="D71" s="712" t="s">
        <v>752</v>
      </c>
      <c r="E71" s="713" t="s">
        <v>756</v>
      </c>
      <c r="F71" s="712" t="s">
        <v>755</v>
      </c>
      <c r="G71" s="713" t="s">
        <v>753</v>
      </c>
      <c r="H71" s="712" t="s">
        <v>755</v>
      </c>
      <c r="I71" s="713" t="s">
        <v>753</v>
      </c>
      <c r="J71" s="712" t="s">
        <v>755</v>
      </c>
      <c r="K71" s="713" t="s">
        <v>756</v>
      </c>
      <c r="L71" s="712" t="s">
        <v>755</v>
      </c>
      <c r="M71" s="713" t="s">
        <v>756</v>
      </c>
      <c r="N71" s="714" t="s">
        <v>300</v>
      </c>
    </row>
    <row r="72" spans="1:14" s="758" customFormat="1" ht="15" customHeight="1">
      <c r="A72" s="715"/>
      <c r="B72" s="716" t="s">
        <v>39</v>
      </c>
      <c r="C72" s="717" t="s">
        <v>301</v>
      </c>
      <c r="D72" s="716" t="s">
        <v>39</v>
      </c>
      <c r="E72" s="717" t="s">
        <v>301</v>
      </c>
      <c r="F72" s="716" t="s">
        <v>39</v>
      </c>
      <c r="G72" s="717" t="s">
        <v>301</v>
      </c>
      <c r="H72" s="716" t="s">
        <v>39</v>
      </c>
      <c r="I72" s="717" t="s">
        <v>301</v>
      </c>
      <c r="J72" s="716" t="s">
        <v>39</v>
      </c>
      <c r="K72" s="717" t="s">
        <v>301</v>
      </c>
      <c r="L72" s="716" t="s">
        <v>39</v>
      </c>
      <c r="M72" s="717" t="s">
        <v>301</v>
      </c>
      <c r="N72" s="718"/>
    </row>
    <row r="73" spans="1:14" s="760" customFormat="1" ht="24" customHeight="1">
      <c r="A73" s="719" t="s">
        <v>793</v>
      </c>
      <c r="B73" s="720">
        <v>51653</v>
      </c>
      <c r="C73" s="721">
        <v>99.99999999999999</v>
      </c>
      <c r="D73" s="720">
        <v>51786</v>
      </c>
      <c r="E73" s="721">
        <f aca="true" t="shared" si="10" ref="E73:K73">SUM(E74:E93)</f>
        <v>100</v>
      </c>
      <c r="F73" s="720">
        <f t="shared" si="10"/>
        <v>51352</v>
      </c>
      <c r="G73" s="721">
        <f t="shared" si="10"/>
        <v>99.99999999999997</v>
      </c>
      <c r="H73" s="720">
        <f t="shared" si="10"/>
        <v>50984</v>
      </c>
      <c r="I73" s="720">
        <f t="shared" si="10"/>
        <v>100</v>
      </c>
      <c r="J73" s="720">
        <f t="shared" si="10"/>
        <v>50410</v>
      </c>
      <c r="K73" s="721">
        <f t="shared" si="10"/>
        <v>100</v>
      </c>
      <c r="L73" s="720">
        <f>SUM(L74:L93)</f>
        <v>49968</v>
      </c>
      <c r="M73" s="721">
        <f>SUM(M74:M93)</f>
        <v>100</v>
      </c>
      <c r="N73" s="723" t="s">
        <v>304</v>
      </c>
    </row>
    <row r="74" spans="1:14" s="763" customFormat="1" ht="24" customHeight="1">
      <c r="A74" s="724" t="s">
        <v>794</v>
      </c>
      <c r="B74" s="761">
        <v>1821</v>
      </c>
      <c r="C74" s="726">
        <v>3.5254486670667724</v>
      </c>
      <c r="D74" s="761">
        <v>1791</v>
      </c>
      <c r="E74" s="726">
        <v>3.4584636774417796</v>
      </c>
      <c r="F74" s="761">
        <v>1678</v>
      </c>
      <c r="G74" s="726">
        <f>F74/$F$73*100</f>
        <v>3.2676429350366103</v>
      </c>
      <c r="H74" s="761">
        <v>1586</v>
      </c>
      <c r="I74" s="762">
        <f aca="true" t="shared" si="11" ref="I74:I93">H74/$H$73*100</f>
        <v>3.1107798525027457</v>
      </c>
      <c r="J74" s="761">
        <v>1493</v>
      </c>
      <c r="K74" s="726">
        <f aca="true" t="shared" si="12" ref="K74:K93">J74/$J$73*100</f>
        <v>2.9617139456457053</v>
      </c>
      <c r="L74" s="761">
        <v>1357</v>
      </c>
      <c r="M74" s="726">
        <f>L74/L73*100</f>
        <v>2.7157380723663147</v>
      </c>
      <c r="N74" s="728" t="s">
        <v>303</v>
      </c>
    </row>
    <row r="75" spans="1:14" s="763" customFormat="1" ht="24" customHeight="1">
      <c r="A75" s="724" t="s">
        <v>761</v>
      </c>
      <c r="B75" s="761">
        <v>2017</v>
      </c>
      <c r="C75" s="726">
        <v>3.904903877799934</v>
      </c>
      <c r="D75" s="761">
        <v>2051</v>
      </c>
      <c r="E75" s="726">
        <v>3.960529872938632</v>
      </c>
      <c r="F75" s="761">
        <v>2050</v>
      </c>
      <c r="G75" s="726">
        <f aca="true" t="shared" si="13" ref="G75:G93">F75/$F$73*100</f>
        <v>3.9920548372020566</v>
      </c>
      <c r="H75" s="761">
        <v>2010</v>
      </c>
      <c r="I75" s="762">
        <f t="shared" si="11"/>
        <v>3.942413306135258</v>
      </c>
      <c r="J75" s="761">
        <v>1914</v>
      </c>
      <c r="K75" s="726">
        <f t="shared" si="12"/>
        <v>3.796865701249752</v>
      </c>
      <c r="L75" s="761">
        <v>1900</v>
      </c>
      <c r="M75" s="726">
        <f>L75/L73*100</f>
        <v>3.802433557476785</v>
      </c>
      <c r="N75" s="728" t="s">
        <v>761</v>
      </c>
    </row>
    <row r="76" spans="1:14" s="763" customFormat="1" ht="24" customHeight="1">
      <c r="A76" s="724" t="s">
        <v>763</v>
      </c>
      <c r="B76" s="761">
        <v>2430</v>
      </c>
      <c r="C76" s="726">
        <v>4.704470214701954</v>
      </c>
      <c r="D76" s="761">
        <v>2197</v>
      </c>
      <c r="E76" s="726">
        <v>4.242459351948403</v>
      </c>
      <c r="F76" s="761">
        <v>2052</v>
      </c>
      <c r="G76" s="726">
        <f t="shared" si="13"/>
        <v>3.995949524848107</v>
      </c>
      <c r="H76" s="761">
        <v>2017</v>
      </c>
      <c r="I76" s="762">
        <f t="shared" si="11"/>
        <v>3.9561431037188135</v>
      </c>
      <c r="J76" s="761">
        <v>1958</v>
      </c>
      <c r="K76" s="726">
        <f t="shared" si="12"/>
        <v>3.8841499702439988</v>
      </c>
      <c r="L76" s="761">
        <v>1913</v>
      </c>
      <c r="M76" s="726">
        <f>L76/L73*100</f>
        <v>3.828450208133205</v>
      </c>
      <c r="N76" s="728" t="s">
        <v>763</v>
      </c>
    </row>
    <row r="77" spans="1:14" s="763" customFormat="1" ht="24" customHeight="1">
      <c r="A77" s="724" t="s">
        <v>764</v>
      </c>
      <c r="B77" s="761">
        <v>2886</v>
      </c>
      <c r="C77" s="726">
        <v>5.5872843784484925</v>
      </c>
      <c r="D77" s="761">
        <v>2820</v>
      </c>
      <c r="E77" s="726">
        <v>5.445487197312015</v>
      </c>
      <c r="F77" s="761">
        <v>2704</v>
      </c>
      <c r="G77" s="726">
        <f t="shared" si="13"/>
        <v>5.265617697460664</v>
      </c>
      <c r="H77" s="761">
        <v>2535</v>
      </c>
      <c r="I77" s="762">
        <f t="shared" si="11"/>
        <v>4.97214812490193</v>
      </c>
      <c r="J77" s="761">
        <v>2408</v>
      </c>
      <c r="K77" s="726">
        <f t="shared" si="12"/>
        <v>4.7768299940488</v>
      </c>
      <c r="L77" s="761">
        <v>2254</v>
      </c>
      <c r="M77" s="726">
        <f>L77/L73*100</f>
        <v>4.510886967659302</v>
      </c>
      <c r="N77" s="728" t="s">
        <v>764</v>
      </c>
    </row>
    <row r="78" spans="1:14" s="763" customFormat="1" ht="24" customHeight="1">
      <c r="A78" s="724" t="s">
        <v>765</v>
      </c>
      <c r="B78" s="761">
        <v>2378</v>
      </c>
      <c r="C78" s="726">
        <v>4.603798424099278</v>
      </c>
      <c r="D78" s="761">
        <v>2470</v>
      </c>
      <c r="E78" s="726">
        <v>4.769628857220098</v>
      </c>
      <c r="F78" s="761">
        <v>2400</v>
      </c>
      <c r="G78" s="726">
        <f t="shared" si="13"/>
        <v>4.673625175260944</v>
      </c>
      <c r="H78" s="761">
        <v>2389</v>
      </c>
      <c r="I78" s="762">
        <f t="shared" si="11"/>
        <v>4.685783775302055</v>
      </c>
      <c r="J78" s="761">
        <v>2380</v>
      </c>
      <c r="K78" s="726">
        <f t="shared" si="12"/>
        <v>4.721285459234279</v>
      </c>
      <c r="L78" s="761">
        <v>2280</v>
      </c>
      <c r="M78" s="726">
        <f>L78/L73*100</f>
        <v>4.5629202689721415</v>
      </c>
      <c r="N78" s="728" t="s">
        <v>765</v>
      </c>
    </row>
    <row r="79" spans="1:14" s="763" customFormat="1" ht="24" customHeight="1">
      <c r="A79" s="724" t="s">
        <v>766</v>
      </c>
      <c r="B79" s="761">
        <v>2066</v>
      </c>
      <c r="C79" s="726">
        <v>3.9997676804832247</v>
      </c>
      <c r="D79" s="761">
        <v>2036</v>
      </c>
      <c r="E79" s="726">
        <v>3.931564515506121</v>
      </c>
      <c r="F79" s="761">
        <v>2017</v>
      </c>
      <c r="G79" s="726">
        <f t="shared" si="13"/>
        <v>3.927792491042218</v>
      </c>
      <c r="H79" s="761">
        <v>1931</v>
      </c>
      <c r="I79" s="762">
        <f t="shared" si="11"/>
        <v>3.7874627334065587</v>
      </c>
      <c r="J79" s="761">
        <v>1850</v>
      </c>
      <c r="K79" s="726">
        <f t="shared" si="12"/>
        <v>3.6699067645308467</v>
      </c>
      <c r="L79" s="761">
        <v>1857</v>
      </c>
      <c r="M79" s="726">
        <f>L79/L73*100</f>
        <v>3.7163784822286265</v>
      </c>
      <c r="N79" s="728" t="s">
        <v>766</v>
      </c>
    </row>
    <row r="80" spans="1:14" s="763" customFormat="1" ht="24" customHeight="1">
      <c r="A80" s="724" t="s">
        <v>767</v>
      </c>
      <c r="B80" s="761">
        <v>2614</v>
      </c>
      <c r="C80" s="726">
        <v>5.060693473757574</v>
      </c>
      <c r="D80" s="761">
        <v>2541</v>
      </c>
      <c r="E80" s="726">
        <v>4.906731549067316</v>
      </c>
      <c r="F80" s="761">
        <v>2313</v>
      </c>
      <c r="G80" s="726">
        <f t="shared" si="13"/>
        <v>4.504206262657735</v>
      </c>
      <c r="H80" s="761">
        <v>2183</v>
      </c>
      <c r="I80" s="762">
        <f t="shared" si="11"/>
        <v>4.281735446414562</v>
      </c>
      <c r="J80" s="761">
        <v>2046</v>
      </c>
      <c r="K80" s="726">
        <f t="shared" si="12"/>
        <v>4.058718508232493</v>
      </c>
      <c r="L80" s="761">
        <v>1965</v>
      </c>
      <c r="M80" s="726">
        <f>L80/L73*100</f>
        <v>3.9325168107588855</v>
      </c>
      <c r="N80" s="728" t="s">
        <v>767</v>
      </c>
    </row>
    <row r="81" spans="1:14" s="763" customFormat="1" ht="24" customHeight="1">
      <c r="A81" s="724" t="s">
        <v>768</v>
      </c>
      <c r="B81" s="761">
        <v>2901</v>
      </c>
      <c r="C81" s="726">
        <v>5.616324318045419</v>
      </c>
      <c r="D81" s="761">
        <v>2891</v>
      </c>
      <c r="E81" s="726">
        <v>5.582589889159232</v>
      </c>
      <c r="F81" s="761">
        <v>2860</v>
      </c>
      <c r="G81" s="726">
        <f t="shared" si="13"/>
        <v>5.569403333852625</v>
      </c>
      <c r="H81" s="761">
        <v>2864</v>
      </c>
      <c r="I81" s="762">
        <f t="shared" si="11"/>
        <v>5.617448611329044</v>
      </c>
      <c r="J81" s="761">
        <v>2839</v>
      </c>
      <c r="K81" s="726">
        <f t="shared" si="12"/>
        <v>5.631819083515175</v>
      </c>
      <c r="L81" s="761">
        <v>2638</v>
      </c>
      <c r="M81" s="726">
        <f>L81/L73*100</f>
        <v>5.279378802433557</v>
      </c>
      <c r="N81" s="728" t="s">
        <v>768</v>
      </c>
    </row>
    <row r="82" spans="1:14" s="763" customFormat="1" ht="24" customHeight="1">
      <c r="A82" s="724" t="s">
        <v>769</v>
      </c>
      <c r="B82" s="761">
        <v>3555</v>
      </c>
      <c r="C82" s="726">
        <v>6.882465684471377</v>
      </c>
      <c r="D82" s="761">
        <v>3529</v>
      </c>
      <c r="E82" s="726">
        <v>6.814583091955355</v>
      </c>
      <c r="F82" s="761">
        <v>3356</v>
      </c>
      <c r="G82" s="726">
        <f t="shared" si="13"/>
        <v>6.535285870073221</v>
      </c>
      <c r="H82" s="761">
        <v>3209</v>
      </c>
      <c r="I82" s="762">
        <f t="shared" si="11"/>
        <v>6.294131492232857</v>
      </c>
      <c r="J82" s="761">
        <v>2987</v>
      </c>
      <c r="K82" s="726">
        <f t="shared" si="12"/>
        <v>5.925411624677643</v>
      </c>
      <c r="L82" s="761">
        <v>2894</v>
      </c>
      <c r="M82" s="726">
        <f>L82/L73*100</f>
        <v>5.791706692283062</v>
      </c>
      <c r="N82" s="728" t="s">
        <v>769</v>
      </c>
    </row>
    <row r="83" spans="1:14" s="763" customFormat="1" ht="24" customHeight="1">
      <c r="A83" s="724" t="s">
        <v>770</v>
      </c>
      <c r="B83" s="761">
        <v>3645</v>
      </c>
      <c r="C83" s="726">
        <v>7.056705322052931</v>
      </c>
      <c r="D83" s="761">
        <v>3609</v>
      </c>
      <c r="E83" s="726">
        <v>6.969064998262079</v>
      </c>
      <c r="F83" s="761">
        <v>3739</v>
      </c>
      <c r="G83" s="726">
        <f t="shared" si="13"/>
        <v>7.281118554291946</v>
      </c>
      <c r="H83" s="761">
        <v>3693</v>
      </c>
      <c r="I83" s="762">
        <f t="shared" si="11"/>
        <v>7.243448925152989</v>
      </c>
      <c r="J83" s="761">
        <v>3579</v>
      </c>
      <c r="K83" s="726">
        <f t="shared" si="12"/>
        <v>7.099781789327514</v>
      </c>
      <c r="L83" s="761">
        <v>3543</v>
      </c>
      <c r="M83" s="726">
        <f>L83/L73*100</f>
        <v>7.090537944284342</v>
      </c>
      <c r="N83" s="728" t="s">
        <v>770</v>
      </c>
    </row>
    <row r="84" spans="1:14" s="763" customFormat="1" ht="24" customHeight="1">
      <c r="A84" s="724" t="s">
        <v>771</v>
      </c>
      <c r="B84" s="761">
        <v>4401</v>
      </c>
      <c r="C84" s="726">
        <v>8.520318277737983</v>
      </c>
      <c r="D84" s="761">
        <v>4192</v>
      </c>
      <c r="E84" s="726">
        <v>8.094851890472327</v>
      </c>
      <c r="F84" s="761">
        <v>3845</v>
      </c>
      <c r="G84" s="726">
        <f t="shared" si="13"/>
        <v>7.4875369995326375</v>
      </c>
      <c r="H84" s="761">
        <v>3719</v>
      </c>
      <c r="I84" s="762">
        <f t="shared" si="11"/>
        <v>7.294445316177624</v>
      </c>
      <c r="J84" s="761">
        <v>3793</v>
      </c>
      <c r="K84" s="726">
        <f t="shared" si="12"/>
        <v>7.524300733981352</v>
      </c>
      <c r="L84" s="761">
        <v>3737</v>
      </c>
      <c r="M84" s="726">
        <f>L84/L73*100</f>
        <v>7.478786423310919</v>
      </c>
      <c r="N84" s="728" t="s">
        <v>771</v>
      </c>
    </row>
    <row r="85" spans="1:14" s="763" customFormat="1" ht="24" customHeight="1">
      <c r="A85" s="724" t="s">
        <v>772</v>
      </c>
      <c r="B85" s="761">
        <v>4446</v>
      </c>
      <c r="C85" s="726">
        <v>8.607438096528758</v>
      </c>
      <c r="D85" s="761">
        <v>4573</v>
      </c>
      <c r="E85" s="726">
        <v>8.8305719692581</v>
      </c>
      <c r="F85" s="761">
        <v>4816</v>
      </c>
      <c r="G85" s="726">
        <f t="shared" si="13"/>
        <v>9.378407851690294</v>
      </c>
      <c r="H85" s="761">
        <v>4864</v>
      </c>
      <c r="I85" s="762">
        <f t="shared" si="11"/>
        <v>9.540247920916366</v>
      </c>
      <c r="J85" s="761">
        <v>4695</v>
      </c>
      <c r="K85" s="726">
        <f t="shared" si="12"/>
        <v>9.31362824836342</v>
      </c>
      <c r="L85" s="761">
        <v>4568</v>
      </c>
      <c r="M85" s="726">
        <f>L85/L73*100</f>
        <v>9.14185078450208</v>
      </c>
      <c r="N85" s="728" t="s">
        <v>772</v>
      </c>
    </row>
    <row r="86" spans="1:14" s="763" customFormat="1" ht="24" customHeight="1">
      <c r="A86" s="724" t="s">
        <v>773</v>
      </c>
      <c r="B86" s="761">
        <v>3658</v>
      </c>
      <c r="C86" s="726">
        <v>7.0818732697036</v>
      </c>
      <c r="D86" s="761">
        <v>3927</v>
      </c>
      <c r="E86" s="726">
        <v>7.583130575831305</v>
      </c>
      <c r="F86" s="761">
        <v>4133</v>
      </c>
      <c r="G86" s="726">
        <f t="shared" si="13"/>
        <v>8.048372020563951</v>
      </c>
      <c r="H86" s="761">
        <v>4219</v>
      </c>
      <c r="I86" s="762">
        <f t="shared" si="11"/>
        <v>8.275145143574454</v>
      </c>
      <c r="J86" s="761">
        <v>4447</v>
      </c>
      <c r="K86" s="726">
        <f t="shared" si="12"/>
        <v>8.821662368577664</v>
      </c>
      <c r="L86" s="761">
        <v>4607</v>
      </c>
      <c r="M86" s="726">
        <f>L86/L73*100</f>
        <v>9.219900736471342</v>
      </c>
      <c r="N86" s="728" t="s">
        <v>773</v>
      </c>
    </row>
    <row r="87" spans="1:14" s="763" customFormat="1" ht="24" customHeight="1">
      <c r="A87" s="724" t="s">
        <v>774</v>
      </c>
      <c r="B87" s="761">
        <v>3241</v>
      </c>
      <c r="C87" s="726">
        <v>6.274562948909066</v>
      </c>
      <c r="D87" s="761">
        <v>3433</v>
      </c>
      <c r="E87" s="726">
        <v>6.629204804387285</v>
      </c>
      <c r="F87" s="761">
        <v>3564</v>
      </c>
      <c r="G87" s="726">
        <f t="shared" si="13"/>
        <v>6.940333385262503</v>
      </c>
      <c r="H87" s="761">
        <v>3588</v>
      </c>
      <c r="I87" s="762">
        <f t="shared" si="11"/>
        <v>7.037501961399655</v>
      </c>
      <c r="J87" s="761">
        <v>3572</v>
      </c>
      <c r="K87" s="726">
        <f t="shared" si="12"/>
        <v>7.085895655623885</v>
      </c>
      <c r="L87" s="761">
        <v>3702</v>
      </c>
      <c r="M87" s="726">
        <f>L87/L73*100</f>
        <v>7.408741594620557</v>
      </c>
      <c r="N87" s="728" t="s">
        <v>774</v>
      </c>
    </row>
    <row r="88" spans="1:14" s="763" customFormat="1" ht="24" customHeight="1">
      <c r="A88" s="724" t="s">
        <v>775</v>
      </c>
      <c r="B88" s="761">
        <v>3225</v>
      </c>
      <c r="C88" s="537">
        <v>6.243587013339012</v>
      </c>
      <c r="D88" s="761">
        <v>3165</v>
      </c>
      <c r="E88" s="537">
        <v>6.111690418259761</v>
      </c>
      <c r="F88" s="761">
        <v>2978</v>
      </c>
      <c r="G88" s="726">
        <f t="shared" si="13"/>
        <v>5.799189904969621</v>
      </c>
      <c r="H88" s="761">
        <v>2914</v>
      </c>
      <c r="I88" s="762">
        <f t="shared" si="11"/>
        <v>5.715518594068728</v>
      </c>
      <c r="J88" s="761">
        <v>3003</v>
      </c>
      <c r="K88" s="726">
        <f t="shared" si="12"/>
        <v>5.957151358857369</v>
      </c>
      <c r="L88" s="761">
        <v>3120</v>
      </c>
      <c r="M88" s="726">
        <f>L88/L73*100</f>
        <v>6.243996157540826</v>
      </c>
      <c r="N88" s="728" t="s">
        <v>775</v>
      </c>
    </row>
    <row r="89" spans="1:14" s="763" customFormat="1" ht="24" customHeight="1">
      <c r="A89" s="724" t="s">
        <v>776</v>
      </c>
      <c r="B89" s="761">
        <v>2989</v>
      </c>
      <c r="C89" s="726">
        <v>5.786691963680716</v>
      </c>
      <c r="D89" s="761">
        <v>2907</v>
      </c>
      <c r="E89" s="726">
        <v>5.6134862704205775</v>
      </c>
      <c r="F89" s="761">
        <v>2962</v>
      </c>
      <c r="G89" s="726">
        <f t="shared" si="13"/>
        <v>5.768032403801215</v>
      </c>
      <c r="H89" s="761">
        <v>3146</v>
      </c>
      <c r="I89" s="762">
        <f t="shared" si="11"/>
        <v>6.170563313980857</v>
      </c>
      <c r="J89" s="761">
        <v>3039</v>
      </c>
      <c r="K89" s="726">
        <f t="shared" si="12"/>
        <v>6.0285657607617535</v>
      </c>
      <c r="L89" s="761">
        <v>2981</v>
      </c>
      <c r="M89" s="726">
        <f>L89/L73*100</f>
        <v>5.965818123599104</v>
      </c>
      <c r="N89" s="728" t="s">
        <v>776</v>
      </c>
    </row>
    <row r="90" spans="1:14" s="763" customFormat="1" ht="24" customHeight="1">
      <c r="A90" s="724" t="s">
        <v>778</v>
      </c>
      <c r="B90" s="761">
        <v>1938</v>
      </c>
      <c r="C90" s="726">
        <v>3.7519601959227926</v>
      </c>
      <c r="D90" s="761">
        <v>2104</v>
      </c>
      <c r="E90" s="726">
        <v>4.062874135866837</v>
      </c>
      <c r="F90" s="761">
        <v>2238</v>
      </c>
      <c r="G90" s="726">
        <f t="shared" si="13"/>
        <v>4.358155475930831</v>
      </c>
      <c r="H90" s="761">
        <v>2294</v>
      </c>
      <c r="I90" s="762">
        <f t="shared" si="11"/>
        <v>4.4994508080966575</v>
      </c>
      <c r="J90" s="761">
        <v>2474</v>
      </c>
      <c r="K90" s="726">
        <f t="shared" si="12"/>
        <v>4.907756397540171</v>
      </c>
      <c r="L90" s="761">
        <v>2556</v>
      </c>
      <c r="M90" s="726">
        <f>L90/L73*100</f>
        <v>5.115273775216139</v>
      </c>
      <c r="N90" s="728" t="s">
        <v>778</v>
      </c>
    </row>
    <row r="91" spans="1:14" s="765" customFormat="1" ht="24" customHeight="1">
      <c r="A91" s="731" t="s">
        <v>779</v>
      </c>
      <c r="B91" s="761">
        <v>989</v>
      </c>
      <c r="C91" s="726">
        <v>1.9147000174239637</v>
      </c>
      <c r="D91" s="761">
        <v>1053</v>
      </c>
      <c r="E91" s="726">
        <v>2.0333680917622523</v>
      </c>
      <c r="F91" s="761">
        <v>1115</v>
      </c>
      <c r="G91" s="726">
        <f t="shared" si="13"/>
        <v>2.1712883626733137</v>
      </c>
      <c r="H91" s="761">
        <v>1225</v>
      </c>
      <c r="I91" s="762">
        <f t="shared" si="11"/>
        <v>2.4027145771222345</v>
      </c>
      <c r="J91" s="761">
        <v>1292</v>
      </c>
      <c r="K91" s="726">
        <f t="shared" si="12"/>
        <v>2.5629835350128944</v>
      </c>
      <c r="L91" s="761">
        <v>1384</v>
      </c>
      <c r="M91" s="772">
        <f>L91/L73*100</f>
        <v>2.769772654498879</v>
      </c>
      <c r="N91" s="731" t="s">
        <v>779</v>
      </c>
    </row>
    <row r="92" spans="1:14" s="766" customFormat="1" ht="24" customHeight="1">
      <c r="A92" s="731" t="s">
        <v>795</v>
      </c>
      <c r="B92" s="761">
        <v>337</v>
      </c>
      <c r="C92" s="726">
        <v>0.6524306429442627</v>
      </c>
      <c r="D92" s="761">
        <v>371</v>
      </c>
      <c r="E92" s="726">
        <v>0.7164098404974317</v>
      </c>
      <c r="F92" s="761">
        <v>391</v>
      </c>
      <c r="G92" s="726">
        <f t="shared" si="13"/>
        <v>0.7614114348029287</v>
      </c>
      <c r="H92" s="761">
        <v>449</v>
      </c>
      <c r="I92" s="762">
        <f t="shared" si="11"/>
        <v>0.8806684450023536</v>
      </c>
      <c r="J92" s="761">
        <v>467</v>
      </c>
      <c r="K92" s="726">
        <f t="shared" si="12"/>
        <v>0.9264034913707598</v>
      </c>
      <c r="L92" s="761">
        <v>533</v>
      </c>
      <c r="M92" s="772">
        <f>L92/L73*100</f>
        <v>1.0666826769132245</v>
      </c>
      <c r="N92" s="731" t="s">
        <v>795</v>
      </c>
    </row>
    <row r="93" spans="1:14" s="763" customFormat="1" ht="24" customHeight="1" thickBot="1">
      <c r="A93" s="732" t="s">
        <v>789</v>
      </c>
      <c r="B93" s="767">
        <v>116</v>
      </c>
      <c r="C93" s="734">
        <v>0.22457553288289162</v>
      </c>
      <c r="D93" s="767">
        <v>126</v>
      </c>
      <c r="E93" s="734">
        <v>0.24330900243309003</v>
      </c>
      <c r="F93" s="767">
        <v>141</v>
      </c>
      <c r="G93" s="734">
        <f t="shared" si="13"/>
        <v>0.2745754790465805</v>
      </c>
      <c r="H93" s="767">
        <v>149</v>
      </c>
      <c r="I93" s="768">
        <f t="shared" si="11"/>
        <v>0.2922485485642555</v>
      </c>
      <c r="J93" s="767">
        <v>174</v>
      </c>
      <c r="K93" s="734">
        <f t="shared" si="12"/>
        <v>0.34516960920452294</v>
      </c>
      <c r="L93" s="767">
        <v>179</v>
      </c>
      <c r="M93" s="769">
        <f>L93/L73*100</f>
        <v>0.35822926673070765</v>
      </c>
      <c r="N93" s="732" t="s">
        <v>538</v>
      </c>
    </row>
    <row r="94" spans="2:14" s="611" customFormat="1" ht="5.25" customHeight="1">
      <c r="B94" s="773"/>
      <c r="C94" s="773"/>
      <c r="D94" s="773"/>
      <c r="E94" s="773"/>
      <c r="F94" s="773"/>
      <c r="G94" s="773"/>
      <c r="H94" s="773"/>
      <c r="I94" s="773"/>
      <c r="J94" s="773"/>
      <c r="K94" s="773"/>
      <c r="L94" s="773"/>
      <c r="M94" s="773"/>
      <c r="N94" s="608"/>
    </row>
    <row r="95" spans="1:13" s="611" customFormat="1" ht="15" customHeight="1">
      <c r="A95" s="737" t="s">
        <v>970</v>
      </c>
      <c r="B95" s="738"/>
      <c r="C95" s="739"/>
      <c r="D95" s="738"/>
      <c r="E95" s="739"/>
      <c r="F95" s="738"/>
      <c r="G95" s="739"/>
      <c r="H95" s="608" t="s">
        <v>971</v>
      </c>
      <c r="I95" s="738"/>
      <c r="J95" s="738"/>
      <c r="K95" s="739"/>
      <c r="L95" s="738"/>
      <c r="M95" s="739"/>
    </row>
    <row r="96" spans="1:13" s="611" customFormat="1" ht="15" customHeight="1">
      <c r="A96" s="611" t="s">
        <v>796</v>
      </c>
      <c r="B96" s="740"/>
      <c r="C96" s="738"/>
      <c r="D96" s="738"/>
      <c r="E96" s="738"/>
      <c r="F96" s="738"/>
      <c r="G96" s="738"/>
      <c r="H96" s="740" t="s">
        <v>801</v>
      </c>
      <c r="I96" s="738"/>
      <c r="J96" s="738"/>
      <c r="K96" s="738"/>
      <c r="L96" s="738"/>
      <c r="M96" s="738"/>
    </row>
    <row r="97" ht="19.5" customHeight="1"/>
    <row r="98" ht="12"/>
    <row r="99" ht="12" hidden="1"/>
    <row r="100" ht="12" hidden="1"/>
    <row r="101" ht="12" hidden="1"/>
    <row r="102" ht="12" hidden="1"/>
    <row r="103" ht="12" hidden="1"/>
    <row r="104" ht="12"/>
    <row r="105" ht="12"/>
    <row r="106" ht="12"/>
    <row r="107" ht="12"/>
    <row r="108" ht="12"/>
    <row r="109" ht="12"/>
  </sheetData>
  <sheetProtection/>
  <mergeCells count="16">
    <mergeCell ref="L6:M6"/>
    <mergeCell ref="L38:M38"/>
    <mergeCell ref="L70:M70"/>
    <mergeCell ref="H6:I6"/>
    <mergeCell ref="J6:K6"/>
    <mergeCell ref="H38:I38"/>
    <mergeCell ref="J38:K38"/>
    <mergeCell ref="H70:I70"/>
    <mergeCell ref="J70:K70"/>
    <mergeCell ref="B6:C6"/>
    <mergeCell ref="D38:E38"/>
    <mergeCell ref="D70:E70"/>
    <mergeCell ref="D6:E6"/>
    <mergeCell ref="F6:G6"/>
    <mergeCell ref="F38:G38"/>
    <mergeCell ref="F70:G70"/>
  </mergeCells>
  <printOptions/>
  <pageMargins left="0.984251968503937" right="0.984251968503937" top="0.5905511811023623" bottom="0.5905511811023623" header="0.5118110236220472" footer="0.5118110236220472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J28"/>
  <sheetViews>
    <sheetView view="pageBreakPreview" zoomScale="90" zoomScaleSheetLayoutView="90" zoomScalePageLayoutView="0" workbookViewId="0" topLeftCell="A1">
      <selection activeCell="H33" sqref="H33"/>
    </sheetView>
  </sheetViews>
  <sheetFormatPr defaultColWidth="9.00390625" defaultRowHeight="14.25"/>
  <cols>
    <col min="1" max="1" width="19.625" style="220" customWidth="1"/>
    <col min="2" max="4" width="18.25390625" style="220" customWidth="1"/>
    <col min="5" max="5" width="12.625" style="220" customWidth="1"/>
    <col min="6" max="9" width="11.625" style="220" customWidth="1"/>
    <col min="10" max="10" width="12.50390625" style="220" customWidth="1"/>
    <col min="11" max="16384" width="9.00390625" style="220" customWidth="1"/>
  </cols>
  <sheetData>
    <row r="1" spans="1:10" ht="11.25" customHeight="1">
      <c r="A1" s="159" t="s">
        <v>185</v>
      </c>
      <c r="J1" s="160" t="s">
        <v>40</v>
      </c>
    </row>
    <row r="2" ht="12.75" customHeight="1"/>
    <row r="3" spans="1:10" s="176" customFormat="1" ht="25.5" customHeight="1">
      <c r="A3" s="1072" t="s">
        <v>628</v>
      </c>
      <c r="B3" s="1072"/>
      <c r="C3" s="1072"/>
      <c r="D3" s="1072"/>
      <c r="E3" s="1072" t="s">
        <v>894</v>
      </c>
      <c r="F3" s="1072"/>
      <c r="G3" s="1072"/>
      <c r="H3" s="1072"/>
      <c r="I3" s="1072"/>
      <c r="J3" s="1072"/>
    </row>
    <row r="4" ht="12.75" customHeight="1"/>
    <row r="5" spans="1:10" ht="15" customHeight="1">
      <c r="A5" s="221" t="s">
        <v>797</v>
      </c>
      <c r="B5" s="221"/>
      <c r="C5" s="221"/>
      <c r="D5" s="221"/>
      <c r="E5" s="221"/>
      <c r="F5" s="221"/>
      <c r="G5" s="221"/>
      <c r="H5" s="221"/>
      <c r="I5" s="221"/>
      <c r="J5" s="222" t="s">
        <v>798</v>
      </c>
    </row>
    <row r="6" spans="1:10" ht="21.75" customHeight="1">
      <c r="A6" s="1073" t="s">
        <v>802</v>
      </c>
      <c r="B6" s="1068" t="s">
        <v>803</v>
      </c>
      <c r="C6" s="1069"/>
      <c r="D6" s="1070"/>
      <c r="E6" s="1070" t="s">
        <v>804</v>
      </c>
      <c r="F6" s="1071"/>
      <c r="G6" s="1071"/>
      <c r="H6" s="774" t="s">
        <v>805</v>
      </c>
      <c r="I6" s="775" t="s">
        <v>806</v>
      </c>
      <c r="J6" s="1075" t="s">
        <v>48</v>
      </c>
    </row>
    <row r="7" spans="1:10" ht="15.75">
      <c r="A7" s="1074"/>
      <c r="B7" s="776"/>
      <c r="C7" s="777" t="s">
        <v>19</v>
      </c>
      <c r="D7" s="777" t="s">
        <v>20</v>
      </c>
      <c r="E7" s="776"/>
      <c r="F7" s="777" t="s">
        <v>19</v>
      </c>
      <c r="G7" s="777" t="s">
        <v>20</v>
      </c>
      <c r="H7" s="778"/>
      <c r="I7" s="776"/>
      <c r="J7" s="1076"/>
    </row>
    <row r="8" spans="1:10" ht="30" customHeight="1">
      <c r="A8" s="779" t="s">
        <v>807</v>
      </c>
      <c r="B8" s="780"/>
      <c r="C8" s="781" t="s">
        <v>67</v>
      </c>
      <c r="D8" s="781" t="s">
        <v>68</v>
      </c>
      <c r="E8" s="780"/>
      <c r="F8" s="781" t="s">
        <v>67</v>
      </c>
      <c r="G8" s="781" t="s">
        <v>68</v>
      </c>
      <c r="H8" s="782" t="s">
        <v>539</v>
      </c>
      <c r="I8" s="782" t="s">
        <v>540</v>
      </c>
      <c r="J8" s="1077"/>
    </row>
    <row r="9" spans="1:10" s="224" customFormat="1" ht="22.5" customHeight="1">
      <c r="A9" s="783">
        <v>2015</v>
      </c>
      <c r="B9" s="784">
        <v>636</v>
      </c>
      <c r="C9" s="785">
        <v>340</v>
      </c>
      <c r="D9" s="785">
        <v>296</v>
      </c>
      <c r="E9" s="785">
        <v>957</v>
      </c>
      <c r="F9" s="785">
        <v>523</v>
      </c>
      <c r="G9" s="785">
        <v>434</v>
      </c>
      <c r="H9" s="785">
        <v>508</v>
      </c>
      <c r="I9" s="786">
        <v>268</v>
      </c>
      <c r="J9" s="787">
        <v>2015</v>
      </c>
    </row>
    <row r="10" spans="1:10" s="226" customFormat="1" ht="22.5" customHeight="1">
      <c r="A10" s="783">
        <v>2016</v>
      </c>
      <c r="B10" s="784">
        <v>627</v>
      </c>
      <c r="C10" s="785">
        <v>314</v>
      </c>
      <c r="D10" s="785">
        <v>313</v>
      </c>
      <c r="E10" s="785">
        <v>938</v>
      </c>
      <c r="F10" s="785">
        <v>501</v>
      </c>
      <c r="G10" s="785">
        <v>437</v>
      </c>
      <c r="H10" s="785">
        <v>488</v>
      </c>
      <c r="I10" s="786">
        <v>222</v>
      </c>
      <c r="J10" s="787">
        <v>2016</v>
      </c>
    </row>
    <row r="11" spans="1:10" s="224" customFormat="1" ht="22.5" customHeight="1">
      <c r="A11" s="783">
        <v>2017</v>
      </c>
      <c r="B11" s="785">
        <v>539</v>
      </c>
      <c r="C11" s="785">
        <v>286</v>
      </c>
      <c r="D11" s="785">
        <v>253</v>
      </c>
      <c r="E11" s="785">
        <v>938</v>
      </c>
      <c r="F11" s="785">
        <v>511</v>
      </c>
      <c r="G11" s="785">
        <v>427</v>
      </c>
      <c r="H11" s="785">
        <v>444</v>
      </c>
      <c r="I11" s="785">
        <v>267</v>
      </c>
      <c r="J11" s="778">
        <v>2017</v>
      </c>
    </row>
    <row r="12" spans="1:10" s="224" customFormat="1" ht="22.5" customHeight="1">
      <c r="A12" s="783">
        <v>2018</v>
      </c>
      <c r="B12" s="785">
        <v>455</v>
      </c>
      <c r="C12" s="785">
        <v>224</v>
      </c>
      <c r="D12" s="785">
        <v>231</v>
      </c>
      <c r="E12" s="785">
        <v>994</v>
      </c>
      <c r="F12" s="785">
        <v>530</v>
      </c>
      <c r="G12" s="785">
        <v>464</v>
      </c>
      <c r="H12" s="785">
        <v>430</v>
      </c>
      <c r="I12" s="785">
        <v>255</v>
      </c>
      <c r="J12" s="778">
        <v>2018</v>
      </c>
    </row>
    <row r="13" spans="1:10" s="226" customFormat="1" ht="22.5" customHeight="1">
      <c r="A13" s="788">
        <v>2019</v>
      </c>
      <c r="B13" s="789">
        <f>SUM(C13:D13)</f>
        <v>461</v>
      </c>
      <c r="C13" s="789">
        <f aca="true" t="shared" si="0" ref="C13:H13">SUM(C14:C25)</f>
        <v>229</v>
      </c>
      <c r="D13" s="789">
        <f t="shared" si="0"/>
        <v>232</v>
      </c>
      <c r="E13" s="789">
        <f t="shared" si="0"/>
        <v>929</v>
      </c>
      <c r="F13" s="789">
        <f t="shared" si="0"/>
        <v>506</v>
      </c>
      <c r="G13" s="789">
        <f t="shared" si="0"/>
        <v>423</v>
      </c>
      <c r="H13" s="789">
        <f t="shared" si="0"/>
        <v>408</v>
      </c>
      <c r="I13" s="789">
        <f>SUM(I14:I25)</f>
        <v>220</v>
      </c>
      <c r="J13" s="790">
        <v>2019</v>
      </c>
    </row>
    <row r="14" spans="1:10" s="223" customFormat="1" ht="22.5" customHeight="1">
      <c r="A14" s="783" t="s">
        <v>614</v>
      </c>
      <c r="B14" s="791">
        <f>SUM(C14:D14)</f>
        <v>51</v>
      </c>
      <c r="C14" s="792">
        <v>30</v>
      </c>
      <c r="D14" s="792">
        <v>21</v>
      </c>
      <c r="E14" s="793">
        <f>SUM(F14:G14)</f>
        <v>80</v>
      </c>
      <c r="F14" s="792">
        <v>41</v>
      </c>
      <c r="G14" s="792">
        <v>39</v>
      </c>
      <c r="H14" s="792">
        <v>37</v>
      </c>
      <c r="I14" s="794">
        <v>28</v>
      </c>
      <c r="J14" s="787" t="s">
        <v>71</v>
      </c>
    </row>
    <row r="15" spans="1:10" s="223" customFormat="1" ht="22.5" customHeight="1">
      <c r="A15" s="783" t="s">
        <v>615</v>
      </c>
      <c r="B15" s="791">
        <f aca="true" t="shared" si="1" ref="B15:B25">SUM(C15:D15)</f>
        <v>47</v>
      </c>
      <c r="C15" s="792">
        <v>21</v>
      </c>
      <c r="D15" s="792">
        <v>26</v>
      </c>
      <c r="E15" s="793">
        <f aca="true" t="shared" si="2" ref="E15:E25">SUM(F15:G15)</f>
        <v>70</v>
      </c>
      <c r="F15" s="792">
        <v>41</v>
      </c>
      <c r="G15" s="792">
        <v>29</v>
      </c>
      <c r="H15" s="792">
        <v>20</v>
      </c>
      <c r="I15" s="794">
        <v>15</v>
      </c>
      <c r="J15" s="787" t="s">
        <v>72</v>
      </c>
    </row>
    <row r="16" spans="1:10" s="223" customFormat="1" ht="22.5" customHeight="1">
      <c r="A16" s="783" t="s">
        <v>616</v>
      </c>
      <c r="B16" s="791">
        <f t="shared" si="1"/>
        <v>45</v>
      </c>
      <c r="C16" s="792">
        <v>25</v>
      </c>
      <c r="D16" s="792">
        <v>20</v>
      </c>
      <c r="E16" s="793">
        <f t="shared" si="2"/>
        <v>81</v>
      </c>
      <c r="F16" s="792">
        <v>49</v>
      </c>
      <c r="G16" s="792">
        <v>32</v>
      </c>
      <c r="H16" s="792">
        <v>41</v>
      </c>
      <c r="I16" s="794">
        <v>15</v>
      </c>
      <c r="J16" s="787" t="s">
        <v>73</v>
      </c>
    </row>
    <row r="17" spans="1:10" s="223" customFormat="1" ht="22.5" customHeight="1">
      <c r="A17" s="783" t="s">
        <v>617</v>
      </c>
      <c r="B17" s="791">
        <f t="shared" si="1"/>
        <v>30</v>
      </c>
      <c r="C17" s="792">
        <v>17</v>
      </c>
      <c r="D17" s="792">
        <v>13</v>
      </c>
      <c r="E17" s="793">
        <f t="shared" si="2"/>
        <v>80</v>
      </c>
      <c r="F17" s="792">
        <v>40</v>
      </c>
      <c r="G17" s="792">
        <v>40</v>
      </c>
      <c r="H17" s="792">
        <v>34</v>
      </c>
      <c r="I17" s="794">
        <v>16</v>
      </c>
      <c r="J17" s="787" t="s">
        <v>74</v>
      </c>
    </row>
    <row r="18" spans="1:10" s="223" customFormat="1" ht="22.5" customHeight="1">
      <c r="A18" s="783" t="s">
        <v>618</v>
      </c>
      <c r="B18" s="791">
        <f t="shared" si="1"/>
        <v>41</v>
      </c>
      <c r="C18" s="792">
        <v>18</v>
      </c>
      <c r="D18" s="792">
        <v>23</v>
      </c>
      <c r="E18" s="793">
        <f t="shared" si="2"/>
        <v>71</v>
      </c>
      <c r="F18" s="792">
        <v>41</v>
      </c>
      <c r="G18" s="792">
        <v>30</v>
      </c>
      <c r="H18" s="792">
        <v>35</v>
      </c>
      <c r="I18" s="794">
        <v>15</v>
      </c>
      <c r="J18" s="787" t="s">
        <v>17</v>
      </c>
    </row>
    <row r="19" spans="1:10" s="223" customFormat="1" ht="22.5" customHeight="1">
      <c r="A19" s="783" t="s">
        <v>619</v>
      </c>
      <c r="B19" s="791">
        <f t="shared" si="1"/>
        <v>35</v>
      </c>
      <c r="C19" s="792">
        <v>18</v>
      </c>
      <c r="D19" s="792">
        <v>17</v>
      </c>
      <c r="E19" s="793">
        <f t="shared" si="2"/>
        <v>78</v>
      </c>
      <c r="F19" s="792">
        <v>43</v>
      </c>
      <c r="G19" s="792">
        <v>35</v>
      </c>
      <c r="H19" s="792">
        <v>33</v>
      </c>
      <c r="I19" s="794">
        <v>21</v>
      </c>
      <c r="J19" s="787" t="s">
        <v>75</v>
      </c>
    </row>
    <row r="20" spans="1:10" s="223" customFormat="1" ht="22.5" customHeight="1">
      <c r="A20" s="783" t="s">
        <v>620</v>
      </c>
      <c r="B20" s="791">
        <f t="shared" si="1"/>
        <v>28</v>
      </c>
      <c r="C20" s="792">
        <v>11</v>
      </c>
      <c r="D20" s="792">
        <v>17</v>
      </c>
      <c r="E20" s="793">
        <f t="shared" si="2"/>
        <v>66</v>
      </c>
      <c r="F20" s="792">
        <v>37</v>
      </c>
      <c r="G20" s="792">
        <v>29</v>
      </c>
      <c r="H20" s="792">
        <v>32</v>
      </c>
      <c r="I20" s="794">
        <v>21</v>
      </c>
      <c r="J20" s="787" t="s">
        <v>76</v>
      </c>
    </row>
    <row r="21" spans="1:10" s="223" customFormat="1" ht="22.5" customHeight="1">
      <c r="A21" s="783" t="s">
        <v>621</v>
      </c>
      <c r="B21" s="791">
        <f t="shared" si="1"/>
        <v>38</v>
      </c>
      <c r="C21" s="792">
        <v>16</v>
      </c>
      <c r="D21" s="792">
        <v>22</v>
      </c>
      <c r="E21" s="793">
        <f t="shared" si="2"/>
        <v>75</v>
      </c>
      <c r="F21" s="792">
        <v>41</v>
      </c>
      <c r="G21" s="792">
        <v>34</v>
      </c>
      <c r="H21" s="792">
        <v>29</v>
      </c>
      <c r="I21" s="794">
        <v>17</v>
      </c>
      <c r="J21" s="787" t="s">
        <v>77</v>
      </c>
    </row>
    <row r="22" spans="1:10" s="223" customFormat="1" ht="22.5" customHeight="1">
      <c r="A22" s="783" t="s">
        <v>622</v>
      </c>
      <c r="B22" s="791">
        <f t="shared" si="1"/>
        <v>39</v>
      </c>
      <c r="C22" s="792">
        <v>16</v>
      </c>
      <c r="D22" s="792">
        <v>23</v>
      </c>
      <c r="E22" s="793">
        <f t="shared" si="2"/>
        <v>82</v>
      </c>
      <c r="F22" s="792">
        <v>41</v>
      </c>
      <c r="G22" s="792">
        <v>41</v>
      </c>
      <c r="H22" s="792">
        <v>27</v>
      </c>
      <c r="I22" s="794">
        <v>8</v>
      </c>
      <c r="J22" s="787" t="s">
        <v>78</v>
      </c>
    </row>
    <row r="23" spans="1:10" s="223" customFormat="1" ht="22.5" customHeight="1">
      <c r="A23" s="783" t="s">
        <v>623</v>
      </c>
      <c r="B23" s="791">
        <f t="shared" si="1"/>
        <v>33</v>
      </c>
      <c r="C23" s="792">
        <v>14</v>
      </c>
      <c r="D23" s="792">
        <v>19</v>
      </c>
      <c r="E23" s="793">
        <f t="shared" si="2"/>
        <v>85</v>
      </c>
      <c r="F23" s="792">
        <v>48</v>
      </c>
      <c r="G23" s="792">
        <v>37</v>
      </c>
      <c r="H23" s="792">
        <v>37</v>
      </c>
      <c r="I23" s="794">
        <v>25</v>
      </c>
      <c r="J23" s="787" t="s">
        <v>79</v>
      </c>
    </row>
    <row r="24" spans="1:10" s="223" customFormat="1" ht="22.5" customHeight="1">
      <c r="A24" s="783" t="s">
        <v>624</v>
      </c>
      <c r="B24" s="791">
        <f t="shared" si="1"/>
        <v>39</v>
      </c>
      <c r="C24" s="792">
        <v>18</v>
      </c>
      <c r="D24" s="792">
        <v>21</v>
      </c>
      <c r="E24" s="793">
        <f t="shared" si="2"/>
        <v>75</v>
      </c>
      <c r="F24" s="792">
        <v>37</v>
      </c>
      <c r="G24" s="792">
        <v>38</v>
      </c>
      <c r="H24" s="792">
        <v>40</v>
      </c>
      <c r="I24" s="794">
        <v>27</v>
      </c>
      <c r="J24" s="787" t="s">
        <v>80</v>
      </c>
    </row>
    <row r="25" spans="1:10" s="225" customFormat="1" ht="22.5" customHeight="1" thickBot="1">
      <c r="A25" s="795" t="s">
        <v>625</v>
      </c>
      <c r="B25" s="796">
        <f t="shared" si="1"/>
        <v>35</v>
      </c>
      <c r="C25" s="797">
        <v>25</v>
      </c>
      <c r="D25" s="797">
        <v>10</v>
      </c>
      <c r="E25" s="798">
        <f t="shared" si="2"/>
        <v>86</v>
      </c>
      <c r="F25" s="797">
        <v>47</v>
      </c>
      <c r="G25" s="797">
        <v>39</v>
      </c>
      <c r="H25" s="797">
        <v>43</v>
      </c>
      <c r="I25" s="799">
        <v>12</v>
      </c>
      <c r="J25" s="800" t="s">
        <v>81</v>
      </c>
    </row>
    <row r="26" spans="1:10" ht="15.75">
      <c r="A26" s="227" t="s">
        <v>973</v>
      </c>
      <c r="B26" s="228"/>
      <c r="C26" s="228"/>
      <c r="D26" s="228"/>
      <c r="F26" s="189"/>
      <c r="G26" s="189"/>
      <c r="H26" s="189"/>
      <c r="I26" s="189"/>
      <c r="J26" s="189"/>
    </row>
    <row r="27" spans="1:10" ht="15.75">
      <c r="A27" s="1067" t="s">
        <v>808</v>
      </c>
      <c r="B27" s="1067"/>
      <c r="C27" s="228"/>
      <c r="D27" s="228"/>
      <c r="E27" s="175" t="s">
        <v>800</v>
      </c>
      <c r="H27" s="189"/>
      <c r="I27" s="189"/>
      <c r="J27" s="189"/>
    </row>
    <row r="28" ht="15.75">
      <c r="A28" s="164"/>
    </row>
  </sheetData>
  <sheetProtection/>
  <mergeCells count="7">
    <mergeCell ref="A27:B27"/>
    <mergeCell ref="B6:D6"/>
    <mergeCell ref="E6:G6"/>
    <mergeCell ref="E3:J3"/>
    <mergeCell ref="A3:D3"/>
    <mergeCell ref="A6:A7"/>
    <mergeCell ref="J6:J8"/>
  </mergeCells>
  <printOptions/>
  <pageMargins left="0.984251968503937" right="0.984251968503937" top="0.5905511811023623" bottom="0.5905511811023623" header="0.5118110236220472" footer="0.5118110236220472"/>
  <pageSetup horizontalDpi="600" verticalDpi="600" orientation="landscape" paperSize="9" scale="80" r:id="rId3"/>
  <colBreaks count="1" manualBreakCount="1">
    <brk id="4" max="6553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AK75"/>
  <sheetViews>
    <sheetView view="pageBreakPreview" zoomScale="86" zoomScaleSheetLayoutView="86" zoomScalePageLayoutView="0" workbookViewId="0" topLeftCell="A1">
      <selection activeCell="T25" sqref="T25"/>
    </sheetView>
  </sheetViews>
  <sheetFormatPr defaultColWidth="9.00390625" defaultRowHeight="14.25"/>
  <cols>
    <col min="1" max="1" width="6.00390625" style="277" customWidth="1"/>
    <col min="2" max="2" width="8.125" style="285" customWidth="1"/>
    <col min="3" max="3" width="8.00390625" style="285" customWidth="1"/>
    <col min="4" max="4" width="7.375" style="285" customWidth="1"/>
    <col min="5" max="5" width="6.625" style="280" bestFit="1" customWidth="1"/>
    <col min="6" max="7" width="5.125" style="280" customWidth="1"/>
    <col min="8" max="8" width="6.00390625" style="281" customWidth="1"/>
    <col min="9" max="9" width="6.625" style="301" bestFit="1" customWidth="1"/>
    <col min="10" max="11" width="5.125" style="280" customWidth="1"/>
    <col min="12" max="12" width="6.00390625" style="282" customWidth="1"/>
    <col min="13" max="13" width="5.00390625" style="282" customWidth="1"/>
    <col min="14" max="15" width="5.125" style="280" customWidth="1"/>
    <col min="16" max="16" width="6.00390625" style="282" customWidth="1"/>
    <col min="17" max="17" width="5.00390625" style="282" customWidth="1"/>
    <col min="18" max="19" width="5.125" style="280" customWidth="1"/>
    <col min="20" max="20" width="6.00390625" style="282" customWidth="1"/>
    <col min="21" max="21" width="5.00390625" style="295" customWidth="1"/>
    <col min="22" max="23" width="5.125" style="280" customWidth="1"/>
    <col min="24" max="24" width="6.00390625" style="286" customWidth="1"/>
    <col min="25" max="25" width="5.00390625" style="285" customWidth="1"/>
    <col min="26" max="27" width="5.125" style="280" customWidth="1"/>
    <col min="28" max="28" width="6.00390625" style="297" customWidth="1"/>
    <col min="29" max="29" width="5.25390625" style="285" customWidth="1"/>
    <col min="30" max="31" width="5.125" style="280" customWidth="1"/>
    <col min="32" max="32" width="6.00390625" style="287" customWidth="1"/>
    <col min="33" max="33" width="5.00390625" style="288" customWidth="1"/>
    <col min="34" max="35" width="5.125" style="280" customWidth="1"/>
    <col min="36" max="36" width="6.00390625" style="298" customWidth="1"/>
    <col min="37" max="37" width="6.00390625" style="277" customWidth="1"/>
    <col min="38" max="40" width="9.00390625" style="277" customWidth="1"/>
    <col min="41" max="42" width="10.125" style="277" customWidth="1"/>
    <col min="43" max="16384" width="9.00390625" style="277" customWidth="1"/>
  </cols>
  <sheetData>
    <row r="1" spans="1:37" s="242" customFormat="1" ht="11.25">
      <c r="A1" s="229" t="s">
        <v>297</v>
      </c>
      <c r="B1" s="230"/>
      <c r="C1" s="230"/>
      <c r="D1" s="230"/>
      <c r="E1" s="231"/>
      <c r="F1" s="231"/>
      <c r="G1" s="231"/>
      <c r="H1" s="232"/>
      <c r="I1" s="233"/>
      <c r="J1" s="231"/>
      <c r="K1" s="231"/>
      <c r="L1" s="234"/>
      <c r="M1" s="234"/>
      <c r="N1" s="231"/>
      <c r="O1" s="231"/>
      <c r="P1" s="234"/>
      <c r="Q1" s="234"/>
      <c r="R1" s="231"/>
      <c r="S1" s="231"/>
      <c r="T1" s="234"/>
      <c r="U1" s="235"/>
      <c r="V1" s="231"/>
      <c r="W1" s="231"/>
      <c r="X1" s="236"/>
      <c r="Y1" s="230"/>
      <c r="Z1" s="231"/>
      <c r="AA1" s="231"/>
      <c r="AB1" s="237"/>
      <c r="AC1" s="230"/>
      <c r="AD1" s="231"/>
      <c r="AE1" s="231"/>
      <c r="AF1" s="238"/>
      <c r="AG1" s="239"/>
      <c r="AH1" s="231"/>
      <c r="AI1" s="231"/>
      <c r="AJ1" s="240"/>
      <c r="AK1" s="241" t="s">
        <v>40</v>
      </c>
    </row>
    <row r="2" spans="1:37" s="256" customFormat="1" ht="12">
      <c r="A2" s="243"/>
      <c r="B2" s="244"/>
      <c r="C2" s="244"/>
      <c r="D2" s="244"/>
      <c r="E2" s="245"/>
      <c r="F2" s="245"/>
      <c r="G2" s="245"/>
      <c r="H2" s="246"/>
      <c r="I2" s="247"/>
      <c r="J2" s="245"/>
      <c r="K2" s="245"/>
      <c r="L2" s="248"/>
      <c r="M2" s="248"/>
      <c r="N2" s="245"/>
      <c r="O2" s="245"/>
      <c r="P2" s="248"/>
      <c r="Q2" s="248"/>
      <c r="R2" s="245"/>
      <c r="S2" s="245"/>
      <c r="T2" s="248"/>
      <c r="U2" s="249"/>
      <c r="V2" s="245"/>
      <c r="W2" s="245"/>
      <c r="X2" s="250"/>
      <c r="Y2" s="244"/>
      <c r="Z2" s="245"/>
      <c r="AA2" s="245"/>
      <c r="AB2" s="251"/>
      <c r="AC2" s="244"/>
      <c r="AD2" s="245"/>
      <c r="AE2" s="245"/>
      <c r="AF2" s="252"/>
      <c r="AG2" s="253"/>
      <c r="AH2" s="245"/>
      <c r="AI2" s="245"/>
      <c r="AJ2" s="254"/>
      <c r="AK2" s="255"/>
    </row>
    <row r="3" spans="1:37" s="302" customFormat="1" ht="33.75" customHeight="1">
      <c r="A3" s="1104" t="s">
        <v>895</v>
      </c>
      <c r="B3" s="1104"/>
      <c r="C3" s="1104"/>
      <c r="D3" s="1104"/>
      <c r="E3" s="1104"/>
      <c r="F3" s="1104"/>
      <c r="G3" s="1104"/>
      <c r="H3" s="1104"/>
      <c r="I3" s="1104"/>
      <c r="J3" s="1104"/>
      <c r="K3" s="1104"/>
      <c r="L3" s="1104"/>
      <c r="M3" s="1104"/>
      <c r="N3" s="1104"/>
      <c r="O3" s="1104"/>
      <c r="P3" s="1104"/>
      <c r="Q3" s="1104"/>
      <c r="R3" s="1104"/>
      <c r="S3" s="1104"/>
      <c r="T3" s="1104"/>
      <c r="U3" s="1103" t="s">
        <v>809</v>
      </c>
      <c r="V3" s="1103"/>
      <c r="W3" s="1103"/>
      <c r="X3" s="1103"/>
      <c r="Y3" s="1103"/>
      <c r="Z3" s="1103"/>
      <c r="AA3" s="1103"/>
      <c r="AB3" s="1103"/>
      <c r="AC3" s="1103"/>
      <c r="AD3" s="1103"/>
      <c r="AE3" s="1103"/>
      <c r="AF3" s="1103"/>
      <c r="AG3" s="1103"/>
      <c r="AH3" s="1103"/>
      <c r="AI3" s="1103"/>
      <c r="AJ3" s="1103"/>
      <c r="AK3" s="394"/>
    </row>
    <row r="4" spans="1:37" s="265" customFormat="1" ht="12">
      <c r="A4" s="243"/>
      <c r="B4" s="257"/>
      <c r="C4" s="257"/>
      <c r="D4" s="257"/>
      <c r="E4" s="257"/>
      <c r="F4" s="257"/>
      <c r="G4" s="257"/>
      <c r="H4" s="258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9"/>
      <c r="Y4" s="260"/>
      <c r="Z4" s="257"/>
      <c r="AA4" s="257"/>
      <c r="AB4" s="261"/>
      <c r="AC4" s="260"/>
      <c r="AD4" s="257"/>
      <c r="AE4" s="257"/>
      <c r="AF4" s="262"/>
      <c r="AG4" s="263"/>
      <c r="AH4" s="257"/>
      <c r="AI4" s="257"/>
      <c r="AJ4" s="264"/>
      <c r="AK4" s="257"/>
    </row>
    <row r="5" spans="1:37" s="256" customFormat="1" ht="12">
      <c r="A5" s="256" t="s">
        <v>836</v>
      </c>
      <c r="E5" s="266"/>
      <c r="F5" s="266"/>
      <c r="G5" s="266"/>
      <c r="H5" s="267"/>
      <c r="I5" s="268"/>
      <c r="J5" s="266"/>
      <c r="K5" s="266"/>
      <c r="L5" s="269"/>
      <c r="M5" s="269"/>
      <c r="N5" s="266"/>
      <c r="O5" s="266"/>
      <c r="P5" s="269"/>
      <c r="Q5" s="269"/>
      <c r="R5" s="266"/>
      <c r="S5" s="266"/>
      <c r="T5" s="269"/>
      <c r="U5" s="270"/>
      <c r="V5" s="266"/>
      <c r="W5" s="266"/>
      <c r="X5" s="271"/>
      <c r="Z5" s="266"/>
      <c r="AA5" s="266"/>
      <c r="AB5" s="272"/>
      <c r="AD5" s="266"/>
      <c r="AE5" s="266"/>
      <c r="AF5" s="273"/>
      <c r="AG5" s="274"/>
      <c r="AH5" s="266"/>
      <c r="AI5" s="266"/>
      <c r="AJ5" s="275"/>
      <c r="AK5" s="255" t="s">
        <v>835</v>
      </c>
    </row>
    <row r="6" spans="1:37" s="256" customFormat="1" ht="24.75" customHeight="1">
      <c r="A6" s="1091" t="s">
        <v>108</v>
      </c>
      <c r="B6" s="1094" t="s">
        <v>107</v>
      </c>
      <c r="C6" s="1095"/>
      <c r="D6" s="1096"/>
      <c r="E6" s="1111" t="s">
        <v>810</v>
      </c>
      <c r="F6" s="1112"/>
      <c r="G6" s="1112"/>
      <c r="H6" s="1112"/>
      <c r="I6" s="1112"/>
      <c r="J6" s="1112"/>
      <c r="K6" s="1112"/>
      <c r="L6" s="1113"/>
      <c r="M6" s="1079" t="s">
        <v>811</v>
      </c>
      <c r="N6" s="1080"/>
      <c r="O6" s="1080"/>
      <c r="P6" s="1081"/>
      <c r="Q6" s="1085" t="s">
        <v>812</v>
      </c>
      <c r="R6" s="1086"/>
      <c r="S6" s="1086"/>
      <c r="T6" s="1086"/>
      <c r="U6" s="1086"/>
      <c r="V6" s="1086"/>
      <c r="W6" s="1086"/>
      <c r="X6" s="1087"/>
      <c r="Y6" s="1088" t="s">
        <v>813</v>
      </c>
      <c r="Z6" s="1089"/>
      <c r="AA6" s="1089"/>
      <c r="AB6" s="1089"/>
      <c r="AC6" s="1089"/>
      <c r="AD6" s="1089"/>
      <c r="AE6" s="1089"/>
      <c r="AF6" s="1090"/>
      <c r="AG6" s="1097" t="s">
        <v>814</v>
      </c>
      <c r="AH6" s="1098"/>
      <c r="AI6" s="1098"/>
      <c r="AJ6" s="1099"/>
      <c r="AK6" s="1105" t="s">
        <v>48</v>
      </c>
    </row>
    <row r="7" spans="1:37" s="276" customFormat="1" ht="19.5" customHeight="1">
      <c r="A7" s="1092"/>
      <c r="B7" s="430"/>
      <c r="C7" s="801"/>
      <c r="D7" s="426"/>
      <c r="E7" s="1108" t="s">
        <v>815</v>
      </c>
      <c r="F7" s="1109"/>
      <c r="G7" s="1109"/>
      <c r="H7" s="1110"/>
      <c r="I7" s="1108" t="s">
        <v>816</v>
      </c>
      <c r="J7" s="1109"/>
      <c r="K7" s="1109"/>
      <c r="L7" s="1110"/>
      <c r="M7" s="1082"/>
      <c r="N7" s="1083"/>
      <c r="O7" s="1083"/>
      <c r="P7" s="1084"/>
      <c r="Q7" s="1108" t="s">
        <v>815</v>
      </c>
      <c r="R7" s="1109"/>
      <c r="S7" s="1109"/>
      <c r="T7" s="1110"/>
      <c r="U7" s="1108" t="s">
        <v>816</v>
      </c>
      <c r="V7" s="1109"/>
      <c r="W7" s="1109"/>
      <c r="X7" s="1110"/>
      <c r="Y7" s="1108" t="s">
        <v>815</v>
      </c>
      <c r="Z7" s="1109"/>
      <c r="AA7" s="1109"/>
      <c r="AB7" s="1110"/>
      <c r="AC7" s="1108" t="s">
        <v>816</v>
      </c>
      <c r="AD7" s="1109"/>
      <c r="AE7" s="1109"/>
      <c r="AF7" s="1110"/>
      <c r="AG7" s="1100"/>
      <c r="AH7" s="1101"/>
      <c r="AI7" s="1101"/>
      <c r="AJ7" s="1102"/>
      <c r="AK7" s="1106"/>
    </row>
    <row r="8" spans="1:37" s="276" customFormat="1" ht="52.5" customHeight="1">
      <c r="A8" s="1093"/>
      <c r="B8" s="802" t="s">
        <v>817</v>
      </c>
      <c r="C8" s="802" t="s">
        <v>818</v>
      </c>
      <c r="D8" s="803" t="s">
        <v>97</v>
      </c>
      <c r="E8" s="804"/>
      <c r="F8" s="805" t="s">
        <v>819</v>
      </c>
      <c r="G8" s="806" t="s">
        <v>820</v>
      </c>
      <c r="H8" s="807" t="s">
        <v>821</v>
      </c>
      <c r="I8" s="804"/>
      <c r="J8" s="805" t="s">
        <v>819</v>
      </c>
      <c r="K8" s="806" t="s">
        <v>820</v>
      </c>
      <c r="L8" s="807" t="s">
        <v>821</v>
      </c>
      <c r="M8" s="804"/>
      <c r="N8" s="805" t="s">
        <v>819</v>
      </c>
      <c r="O8" s="806" t="s">
        <v>820</v>
      </c>
      <c r="P8" s="807" t="s">
        <v>821</v>
      </c>
      <c r="Q8" s="804"/>
      <c r="R8" s="805" t="s">
        <v>819</v>
      </c>
      <c r="S8" s="806" t="s">
        <v>820</v>
      </c>
      <c r="T8" s="807" t="s">
        <v>821</v>
      </c>
      <c r="U8" s="804"/>
      <c r="V8" s="805" t="s">
        <v>819</v>
      </c>
      <c r="W8" s="806" t="s">
        <v>820</v>
      </c>
      <c r="X8" s="807" t="s">
        <v>821</v>
      </c>
      <c r="Y8" s="804"/>
      <c r="Z8" s="805" t="s">
        <v>819</v>
      </c>
      <c r="AA8" s="806" t="s">
        <v>820</v>
      </c>
      <c r="AB8" s="808" t="s">
        <v>822</v>
      </c>
      <c r="AC8" s="804"/>
      <c r="AD8" s="805" t="s">
        <v>819</v>
      </c>
      <c r="AE8" s="806" t="s">
        <v>820</v>
      </c>
      <c r="AF8" s="807" t="s">
        <v>821</v>
      </c>
      <c r="AG8" s="809"/>
      <c r="AH8" s="805" t="s">
        <v>819</v>
      </c>
      <c r="AI8" s="806" t="s">
        <v>820</v>
      </c>
      <c r="AJ8" s="807" t="s">
        <v>821</v>
      </c>
      <c r="AK8" s="1107"/>
    </row>
    <row r="9" spans="1:37" s="278" customFormat="1" ht="24" customHeight="1">
      <c r="A9" s="810">
        <v>2015</v>
      </c>
      <c r="B9" s="811">
        <v>104417</v>
      </c>
      <c r="C9" s="812">
        <v>104754</v>
      </c>
      <c r="D9" s="813">
        <v>104585.5</v>
      </c>
      <c r="E9" s="814">
        <v>13899</v>
      </c>
      <c r="F9" s="815">
        <v>7348</v>
      </c>
      <c r="G9" s="815">
        <v>6551</v>
      </c>
      <c r="H9" s="816">
        <v>13.299999999999999</v>
      </c>
      <c r="I9" s="814">
        <v>13212</v>
      </c>
      <c r="J9" s="815">
        <v>6875</v>
      </c>
      <c r="K9" s="815">
        <v>6337</v>
      </c>
      <c r="L9" s="816">
        <v>12.7</v>
      </c>
      <c r="M9" s="814">
        <v>6252</v>
      </c>
      <c r="N9" s="817">
        <v>3209</v>
      </c>
      <c r="O9" s="817">
        <v>3043</v>
      </c>
      <c r="P9" s="816">
        <v>6.1</v>
      </c>
      <c r="Q9" s="814">
        <v>1679</v>
      </c>
      <c r="R9" s="817">
        <v>873</v>
      </c>
      <c r="S9" s="817">
        <v>806</v>
      </c>
      <c r="T9" s="816">
        <v>1.4</v>
      </c>
      <c r="U9" s="814">
        <v>1693</v>
      </c>
      <c r="V9" s="817">
        <v>843</v>
      </c>
      <c r="W9" s="817">
        <v>850</v>
      </c>
      <c r="X9" s="816">
        <v>1.6</v>
      </c>
      <c r="Y9" s="814">
        <v>5968</v>
      </c>
      <c r="Z9" s="815">
        <v>3266</v>
      </c>
      <c r="AA9" s="815">
        <v>2702</v>
      </c>
      <c r="AB9" s="816">
        <v>5.800000000000001</v>
      </c>
      <c r="AC9" s="814">
        <v>5267</v>
      </c>
      <c r="AD9" s="815">
        <v>2823</v>
      </c>
      <c r="AE9" s="815">
        <v>2444</v>
      </c>
      <c r="AF9" s="816">
        <v>5</v>
      </c>
      <c r="AG9" s="814">
        <v>687</v>
      </c>
      <c r="AH9" s="815">
        <v>473</v>
      </c>
      <c r="AI9" s="815">
        <v>214</v>
      </c>
      <c r="AJ9" s="816">
        <v>0.6</v>
      </c>
      <c r="AK9" s="818">
        <v>2015</v>
      </c>
    </row>
    <row r="10" spans="1:37" s="278" customFormat="1" ht="24" customHeight="1">
      <c r="A10" s="810">
        <v>2016</v>
      </c>
      <c r="B10" s="812">
        <v>104754</v>
      </c>
      <c r="C10" s="819">
        <v>103873</v>
      </c>
      <c r="D10" s="819">
        <v>104313.5</v>
      </c>
      <c r="E10" s="820">
        <v>11899</v>
      </c>
      <c r="F10" s="820">
        <v>6262</v>
      </c>
      <c r="G10" s="820">
        <v>5637</v>
      </c>
      <c r="H10" s="821">
        <v>11.200000000000001</v>
      </c>
      <c r="I10" s="820">
        <v>12506</v>
      </c>
      <c r="J10" s="820">
        <v>6529</v>
      </c>
      <c r="K10" s="820">
        <v>5977</v>
      </c>
      <c r="L10" s="822">
        <v>12</v>
      </c>
      <c r="M10" s="820">
        <v>5617</v>
      </c>
      <c r="N10" s="823">
        <v>2835</v>
      </c>
      <c r="O10" s="823">
        <v>2782</v>
      </c>
      <c r="P10" s="822">
        <v>5.5</v>
      </c>
      <c r="Q10" s="820">
        <v>1318</v>
      </c>
      <c r="R10" s="823">
        <v>691</v>
      </c>
      <c r="S10" s="823">
        <v>627</v>
      </c>
      <c r="T10" s="822">
        <v>1.2</v>
      </c>
      <c r="U10" s="820">
        <v>1911</v>
      </c>
      <c r="V10" s="823">
        <v>1013</v>
      </c>
      <c r="W10" s="823">
        <v>898</v>
      </c>
      <c r="X10" s="822">
        <v>1.6</v>
      </c>
      <c r="Y10" s="820">
        <v>4964</v>
      </c>
      <c r="Z10" s="820">
        <v>2736</v>
      </c>
      <c r="AA10" s="820">
        <v>2228</v>
      </c>
      <c r="AB10" s="822">
        <v>4.8</v>
      </c>
      <c r="AC10" s="820">
        <v>4978</v>
      </c>
      <c r="AD10" s="820">
        <v>2681</v>
      </c>
      <c r="AE10" s="820">
        <v>2297</v>
      </c>
      <c r="AF10" s="822">
        <v>4.7</v>
      </c>
      <c r="AG10" s="820">
        <v>-607</v>
      </c>
      <c r="AH10" s="820">
        <v>-267</v>
      </c>
      <c r="AI10" s="820">
        <v>-340</v>
      </c>
      <c r="AJ10" s="822">
        <v>-0.4</v>
      </c>
      <c r="AK10" s="818">
        <v>2016</v>
      </c>
    </row>
    <row r="11" spans="1:37" s="278" customFormat="1" ht="24" customHeight="1">
      <c r="A11" s="810">
        <v>2017</v>
      </c>
      <c r="B11" s="812">
        <v>103873</v>
      </c>
      <c r="C11" s="819">
        <v>103198</v>
      </c>
      <c r="D11" s="819">
        <v>103535.5</v>
      </c>
      <c r="E11" s="820">
        <v>13960</v>
      </c>
      <c r="F11" s="820">
        <v>7288</v>
      </c>
      <c r="G11" s="820">
        <v>6672</v>
      </c>
      <c r="H11" s="821">
        <v>13.5</v>
      </c>
      <c r="I11" s="820">
        <v>14246</v>
      </c>
      <c r="J11" s="820">
        <v>7367</v>
      </c>
      <c r="K11" s="820">
        <v>6879</v>
      </c>
      <c r="L11" s="822">
        <v>13.8</v>
      </c>
      <c r="M11" s="820">
        <v>7488</v>
      </c>
      <c r="N11" s="823">
        <v>3779</v>
      </c>
      <c r="O11" s="823">
        <v>3709</v>
      </c>
      <c r="P11" s="822">
        <v>7</v>
      </c>
      <c r="Q11" s="820">
        <v>1499</v>
      </c>
      <c r="R11" s="820">
        <v>792</v>
      </c>
      <c r="S11" s="820">
        <v>707</v>
      </c>
      <c r="T11" s="822">
        <v>1.3</v>
      </c>
      <c r="U11" s="820">
        <v>1777</v>
      </c>
      <c r="V11" s="823">
        <v>936</v>
      </c>
      <c r="W11" s="823">
        <v>841</v>
      </c>
      <c r="X11" s="822">
        <v>1.5</v>
      </c>
      <c r="Y11" s="820">
        <v>4973</v>
      </c>
      <c r="Z11" s="820">
        <v>2717</v>
      </c>
      <c r="AA11" s="820">
        <v>2256</v>
      </c>
      <c r="AB11" s="822">
        <v>4.8</v>
      </c>
      <c r="AC11" s="820">
        <v>4981</v>
      </c>
      <c r="AD11" s="820">
        <v>2652</v>
      </c>
      <c r="AE11" s="820">
        <v>2329</v>
      </c>
      <c r="AF11" s="822">
        <v>4.8</v>
      </c>
      <c r="AG11" s="820">
        <v>-286</v>
      </c>
      <c r="AH11" s="820">
        <v>-79</v>
      </c>
      <c r="AI11" s="820">
        <v>-207</v>
      </c>
      <c r="AJ11" s="822">
        <v>-0.2</v>
      </c>
      <c r="AK11" s="818">
        <v>2017</v>
      </c>
    </row>
    <row r="12" spans="1:37" s="278" customFormat="1" ht="24" customHeight="1">
      <c r="A12" s="810">
        <v>2018</v>
      </c>
      <c r="B12" s="812">
        <v>103198</v>
      </c>
      <c r="C12" s="819">
        <v>101990</v>
      </c>
      <c r="D12" s="819">
        <v>102594</v>
      </c>
      <c r="E12" s="820">
        <v>11228</v>
      </c>
      <c r="F12" s="820">
        <v>5876</v>
      </c>
      <c r="G12" s="820">
        <v>5352</v>
      </c>
      <c r="H12" s="821">
        <v>11</v>
      </c>
      <c r="I12" s="820">
        <v>11923</v>
      </c>
      <c r="J12" s="820">
        <v>6204</v>
      </c>
      <c r="K12" s="820">
        <v>5719</v>
      </c>
      <c r="L12" s="822">
        <v>11.63166580286699</v>
      </c>
      <c r="M12" s="820">
        <v>5454</v>
      </c>
      <c r="N12" s="823">
        <v>2771</v>
      </c>
      <c r="O12" s="823">
        <v>2683</v>
      </c>
      <c r="P12" s="822">
        <v>5.320996029346654</v>
      </c>
      <c r="Q12" s="820">
        <v>1354</v>
      </c>
      <c r="R12" s="820">
        <v>719</v>
      </c>
      <c r="S12" s="820">
        <v>635</v>
      </c>
      <c r="T12" s="822">
        <v>1.3207011711652796</v>
      </c>
      <c r="U12" s="820">
        <v>1566</v>
      </c>
      <c r="V12" s="823">
        <v>839</v>
      </c>
      <c r="W12" s="823">
        <v>727</v>
      </c>
      <c r="X12" s="822">
        <v>1.5277377738820148</v>
      </c>
      <c r="Y12" s="820">
        <v>4420</v>
      </c>
      <c r="Z12" s="820">
        <v>2386</v>
      </c>
      <c r="AA12" s="820">
        <v>2034</v>
      </c>
      <c r="AB12" s="822">
        <v>4.312344190403692</v>
      </c>
      <c r="AC12" s="820">
        <v>4903</v>
      </c>
      <c r="AD12" s="820">
        <v>2594</v>
      </c>
      <c r="AE12" s="820">
        <v>2309</v>
      </c>
      <c r="AF12" s="822">
        <v>4.782931999638321</v>
      </c>
      <c r="AG12" s="820">
        <v>-695</v>
      </c>
      <c r="AH12" s="820">
        <v>-328</v>
      </c>
      <c r="AI12" s="820">
        <v>-367</v>
      </c>
      <c r="AJ12" s="822">
        <v>-0.6776244119513645</v>
      </c>
      <c r="AK12" s="818">
        <v>2018</v>
      </c>
    </row>
    <row r="13" spans="1:37" s="278" customFormat="1" ht="24" customHeight="1">
      <c r="A13" s="824">
        <v>2019</v>
      </c>
      <c r="B13" s="825">
        <f>B25</f>
        <v>101990</v>
      </c>
      <c r="C13" s="825">
        <f>C25</f>
        <v>101114</v>
      </c>
      <c r="D13" s="826">
        <f>SUM(B13:C13)/2</f>
        <v>101552</v>
      </c>
      <c r="E13" s="827">
        <f aca="true" t="shared" si="0" ref="E13:AI13">SUM(E14:E25)</f>
        <v>12027</v>
      </c>
      <c r="F13" s="827">
        <f t="shared" si="0"/>
        <v>6296</v>
      </c>
      <c r="G13" s="827">
        <f t="shared" si="0"/>
        <v>5731</v>
      </c>
      <c r="H13" s="828">
        <v>11</v>
      </c>
      <c r="I13" s="827">
        <f t="shared" si="0"/>
        <v>12448</v>
      </c>
      <c r="J13" s="827">
        <f t="shared" si="0"/>
        <v>6463</v>
      </c>
      <c r="K13" s="827">
        <f t="shared" si="0"/>
        <v>5985</v>
      </c>
      <c r="L13" s="828">
        <f>SUM(L14:L25)</f>
        <v>12.27566700748375</v>
      </c>
      <c r="M13" s="827">
        <f t="shared" si="0"/>
        <v>5909</v>
      </c>
      <c r="N13" s="827">
        <f t="shared" si="0"/>
        <v>2983</v>
      </c>
      <c r="O13" s="827">
        <f t="shared" si="0"/>
        <v>2926</v>
      </c>
      <c r="P13" s="828">
        <f>SUM(P14:P25)</f>
        <v>5.8291364183886865</v>
      </c>
      <c r="Q13" s="827">
        <f t="shared" si="0"/>
        <v>1379</v>
      </c>
      <c r="R13" s="827">
        <f t="shared" si="0"/>
        <v>776</v>
      </c>
      <c r="S13" s="827">
        <f t="shared" si="0"/>
        <v>603</v>
      </c>
      <c r="T13" s="828">
        <f>SUM(T14:T25)</f>
        <v>1.359583017663943</v>
      </c>
      <c r="U13" s="827">
        <f t="shared" si="0"/>
        <v>1643</v>
      </c>
      <c r="V13" s="827">
        <f t="shared" si="0"/>
        <v>870</v>
      </c>
      <c r="W13" s="827">
        <f t="shared" si="0"/>
        <v>773</v>
      </c>
      <c r="X13" s="828">
        <f>SUM(X14:X25)</f>
        <v>1.6197768986141263</v>
      </c>
      <c r="Y13" s="827">
        <f t="shared" si="0"/>
        <v>4739</v>
      </c>
      <c r="Z13" s="827">
        <f t="shared" si="0"/>
        <v>2537</v>
      </c>
      <c r="AA13" s="827">
        <f t="shared" si="0"/>
        <v>2202</v>
      </c>
      <c r="AB13" s="828">
        <f>SUM(AB14:AB25)</f>
        <v>4.6725111616572015</v>
      </c>
      <c r="AC13" s="827">
        <f t="shared" si="0"/>
        <v>4896</v>
      </c>
      <c r="AD13" s="827">
        <f t="shared" si="0"/>
        <v>2610</v>
      </c>
      <c r="AE13" s="827">
        <f t="shared" si="0"/>
        <v>2286</v>
      </c>
      <c r="AF13" s="828">
        <f>SUM(AF14:AF25)</f>
        <v>4.8267536904809365</v>
      </c>
      <c r="AG13" s="827">
        <f t="shared" si="0"/>
        <v>-421</v>
      </c>
      <c r="AH13" s="827">
        <f t="shared" si="0"/>
        <v>-167</v>
      </c>
      <c r="AI13" s="827">
        <f t="shared" si="0"/>
        <v>-254</v>
      </c>
      <c r="AJ13" s="828">
        <f>SUM(AJ14:AJ25)</f>
        <v>-0.414436409773919</v>
      </c>
      <c r="AK13" s="829">
        <v>2019</v>
      </c>
    </row>
    <row r="14" spans="1:37" s="278" customFormat="1" ht="24" customHeight="1">
      <c r="A14" s="810" t="s">
        <v>823</v>
      </c>
      <c r="B14" s="812">
        <v>103050</v>
      </c>
      <c r="C14" s="812">
        <v>101799</v>
      </c>
      <c r="D14" s="812">
        <f>SUM(B14:C14)/2</f>
        <v>102424.5</v>
      </c>
      <c r="E14" s="830">
        <f>SUM(F14:G14)</f>
        <v>1030</v>
      </c>
      <c r="F14" s="831">
        <v>542</v>
      </c>
      <c r="G14" s="831">
        <v>488</v>
      </c>
      <c r="H14" s="832">
        <f aca="true" t="shared" si="1" ref="H14:H25">(E14/C14)*100</f>
        <v>1.011797758327685</v>
      </c>
      <c r="I14" s="833">
        <f>SUM(J14:K14)</f>
        <v>1187</v>
      </c>
      <c r="J14" s="831">
        <v>597</v>
      </c>
      <c r="K14" s="831">
        <v>590</v>
      </c>
      <c r="L14" s="832">
        <f aca="true" t="shared" si="2" ref="L14:L25">(I14/C14)*100</f>
        <v>1.1660232418786038</v>
      </c>
      <c r="M14" s="830">
        <f>SUM(N14:O14)</f>
        <v>446</v>
      </c>
      <c r="N14" s="831">
        <v>214</v>
      </c>
      <c r="O14" s="831">
        <v>232</v>
      </c>
      <c r="P14" s="832">
        <f>(M14/C14)*100</f>
        <v>0.43811825263509463</v>
      </c>
      <c r="Q14" s="830">
        <f>SUM(R14:S14)</f>
        <v>145</v>
      </c>
      <c r="R14" s="831">
        <v>77</v>
      </c>
      <c r="S14" s="831">
        <v>68</v>
      </c>
      <c r="T14" s="832">
        <f>(Q14/C14)*100</f>
        <v>0.14243754850244109</v>
      </c>
      <c r="U14" s="830">
        <f>SUM(V14:W14)</f>
        <v>195</v>
      </c>
      <c r="V14" s="831">
        <v>91</v>
      </c>
      <c r="W14" s="831">
        <v>104</v>
      </c>
      <c r="X14" s="832">
        <f>(U14/C14)*100</f>
        <v>0.19155394453776559</v>
      </c>
      <c r="Y14" s="830">
        <f>SUM(Z14:AA14)</f>
        <v>439</v>
      </c>
      <c r="Z14" s="831">
        <v>251</v>
      </c>
      <c r="AA14" s="831">
        <v>188</v>
      </c>
      <c r="AB14" s="832">
        <f>(Y14/C14)*100</f>
        <v>0.4312419571901492</v>
      </c>
      <c r="AC14" s="830">
        <f>SUM(AD14:AE14)</f>
        <v>546</v>
      </c>
      <c r="AD14" s="831">
        <v>292</v>
      </c>
      <c r="AE14" s="831">
        <v>254</v>
      </c>
      <c r="AF14" s="832">
        <f>(AC14/C14)*100</f>
        <v>0.5363510447057437</v>
      </c>
      <c r="AG14" s="834">
        <f aca="true" t="shared" si="3" ref="AG14:AG24">SUM(AH14:AI14)</f>
        <v>-157</v>
      </c>
      <c r="AH14" s="835">
        <f>R14-V14+Z14-AD14</f>
        <v>-55</v>
      </c>
      <c r="AI14" s="835">
        <f>S14-W14+AA14-AE14</f>
        <v>-102</v>
      </c>
      <c r="AJ14" s="836">
        <f>(AG14/C14)*100</f>
        <v>-0.15422548355091897</v>
      </c>
      <c r="AK14" s="837" t="s">
        <v>71</v>
      </c>
    </row>
    <row r="15" spans="1:37" s="278" customFormat="1" ht="24" customHeight="1">
      <c r="A15" s="810" t="s">
        <v>824</v>
      </c>
      <c r="B15" s="812">
        <v>102810</v>
      </c>
      <c r="C15" s="812">
        <v>101615</v>
      </c>
      <c r="D15" s="812">
        <f aca="true" t="shared" si="4" ref="D15:D25">SUM(B15:C15)/2</f>
        <v>102212.5</v>
      </c>
      <c r="E15" s="830">
        <f aca="true" t="shared" si="5" ref="E15:E25">SUM(F15:G15)</f>
        <v>1059</v>
      </c>
      <c r="F15" s="831">
        <v>565</v>
      </c>
      <c r="G15" s="831">
        <v>494</v>
      </c>
      <c r="H15" s="832">
        <f t="shared" si="1"/>
        <v>1.042168971116469</v>
      </c>
      <c r="I15" s="833">
        <f aca="true" t="shared" si="6" ref="I15:I25">SUM(J15:K15)</f>
        <v>1214</v>
      </c>
      <c r="J15" s="831">
        <v>613</v>
      </c>
      <c r="K15" s="831">
        <v>601</v>
      </c>
      <c r="L15" s="832">
        <f t="shared" si="2"/>
        <v>1.1947055060768588</v>
      </c>
      <c r="M15" s="830">
        <f aca="true" t="shared" si="7" ref="M15:M25">SUM(N15:O15)</f>
        <v>395</v>
      </c>
      <c r="N15" s="831">
        <v>205</v>
      </c>
      <c r="O15" s="831">
        <v>190</v>
      </c>
      <c r="P15" s="832">
        <f>(M15/C15)*100</f>
        <v>0.3887221374797028</v>
      </c>
      <c r="Q15" s="830">
        <f aca="true" t="shared" si="8" ref="Q15:Q25">SUM(R15:S15)</f>
        <v>165</v>
      </c>
      <c r="R15" s="831">
        <v>93</v>
      </c>
      <c r="S15" s="831">
        <v>72</v>
      </c>
      <c r="T15" s="832">
        <f>(Q15/C15)*100</f>
        <v>0.16237760173202775</v>
      </c>
      <c r="U15" s="830">
        <f aca="true" t="shared" si="9" ref="U15:U25">SUM(V15:W15)</f>
        <v>197</v>
      </c>
      <c r="V15" s="831">
        <v>103</v>
      </c>
      <c r="W15" s="831">
        <v>94</v>
      </c>
      <c r="X15" s="832">
        <f aca="true" t="shared" si="10" ref="X15:X25">(U15/C15)*100</f>
        <v>0.1938690154012695</v>
      </c>
      <c r="Y15" s="830">
        <f aca="true" t="shared" si="11" ref="Y15:Y25">SUM(Z15:AA15)</f>
        <v>499</v>
      </c>
      <c r="Z15" s="831">
        <v>267</v>
      </c>
      <c r="AA15" s="831">
        <v>232</v>
      </c>
      <c r="AB15" s="832">
        <f aca="true" t="shared" si="12" ref="AB15:AB25">(Y15/C15)*100</f>
        <v>0.49106923190473845</v>
      </c>
      <c r="AC15" s="830">
        <f aca="true" t="shared" si="13" ref="AC15:AC25">SUM(AD15:AE15)</f>
        <v>622</v>
      </c>
      <c r="AD15" s="831">
        <v>305</v>
      </c>
      <c r="AE15" s="831">
        <v>317</v>
      </c>
      <c r="AF15" s="832">
        <f aca="true" t="shared" si="14" ref="AF15:AF25">(AC15/C15)*100</f>
        <v>0.6121143531958864</v>
      </c>
      <c r="AG15" s="834">
        <f>SUM(AH15:AI15)</f>
        <v>-155</v>
      </c>
      <c r="AH15" s="835">
        <f>R15-V15+Z15-AD15</f>
        <v>-48</v>
      </c>
      <c r="AI15" s="835">
        <f aca="true" t="shared" si="15" ref="AH15:AI25">S15-W15+AA15-AE15</f>
        <v>-107</v>
      </c>
      <c r="AJ15" s="838">
        <f aca="true" t="shared" si="16" ref="AJ15:AJ25">(AG15/C15)*100</f>
        <v>-0.1525365349603897</v>
      </c>
      <c r="AK15" s="837" t="s">
        <v>72</v>
      </c>
    </row>
    <row r="16" spans="1:37" s="278" customFormat="1" ht="24" customHeight="1">
      <c r="A16" s="810" t="s">
        <v>825</v>
      </c>
      <c r="B16" s="812">
        <v>102740</v>
      </c>
      <c r="C16" s="812">
        <v>101582</v>
      </c>
      <c r="D16" s="812">
        <f t="shared" si="4"/>
        <v>102161</v>
      </c>
      <c r="E16" s="830">
        <f t="shared" si="5"/>
        <v>1013</v>
      </c>
      <c r="F16" s="831">
        <v>530</v>
      </c>
      <c r="G16" s="831">
        <v>483</v>
      </c>
      <c r="H16" s="832">
        <f t="shared" si="1"/>
        <v>0.997223917623201</v>
      </c>
      <c r="I16" s="833">
        <f t="shared" si="6"/>
        <v>1026</v>
      </c>
      <c r="J16" s="831">
        <v>529</v>
      </c>
      <c r="K16" s="831">
        <v>497</v>
      </c>
      <c r="L16" s="832">
        <f t="shared" si="2"/>
        <v>1.0100214604949695</v>
      </c>
      <c r="M16" s="830">
        <f t="shared" si="7"/>
        <v>407</v>
      </c>
      <c r="N16" s="831">
        <v>191</v>
      </c>
      <c r="O16" s="831">
        <v>216</v>
      </c>
      <c r="P16" s="832">
        <f aca="true" t="shared" si="17" ref="P16:P25">(M16/C16)*100</f>
        <v>0.400661534523833</v>
      </c>
      <c r="Q16" s="830">
        <f t="shared" si="8"/>
        <v>124</v>
      </c>
      <c r="R16" s="831">
        <v>71</v>
      </c>
      <c r="S16" s="831">
        <v>53</v>
      </c>
      <c r="T16" s="832">
        <f aca="true" t="shared" si="18" ref="T16:T25">(Q16/C16)*100</f>
        <v>0.1220688704691776</v>
      </c>
      <c r="U16" s="830">
        <f t="shared" si="9"/>
        <v>166</v>
      </c>
      <c r="V16" s="831">
        <v>84</v>
      </c>
      <c r="W16" s="831">
        <v>82</v>
      </c>
      <c r="X16" s="832">
        <f t="shared" si="10"/>
        <v>0.1634147782087378</v>
      </c>
      <c r="Y16" s="830">
        <f t="shared" si="11"/>
        <v>482</v>
      </c>
      <c r="Z16" s="831">
        <v>268</v>
      </c>
      <c r="AA16" s="831">
        <v>214</v>
      </c>
      <c r="AB16" s="832">
        <f t="shared" si="12"/>
        <v>0.4744935126301904</v>
      </c>
      <c r="AC16" s="830">
        <f t="shared" si="13"/>
        <v>453</v>
      </c>
      <c r="AD16" s="831">
        <v>254</v>
      </c>
      <c r="AE16" s="831">
        <v>199</v>
      </c>
      <c r="AF16" s="832">
        <f t="shared" si="14"/>
        <v>0.44594514776239885</v>
      </c>
      <c r="AG16" s="834">
        <f t="shared" si="3"/>
        <v>-13</v>
      </c>
      <c r="AH16" s="835">
        <f t="shared" si="15"/>
        <v>1</v>
      </c>
      <c r="AI16" s="835">
        <f t="shared" si="15"/>
        <v>-14</v>
      </c>
      <c r="AJ16" s="838">
        <f t="shared" si="16"/>
        <v>-0.01279754287176862</v>
      </c>
      <c r="AK16" s="837" t="s">
        <v>73</v>
      </c>
    </row>
    <row r="17" spans="1:37" s="278" customFormat="1" ht="24" customHeight="1">
      <c r="A17" s="810" t="s">
        <v>826</v>
      </c>
      <c r="B17" s="812">
        <v>102716</v>
      </c>
      <c r="C17" s="812">
        <v>101549</v>
      </c>
      <c r="D17" s="812">
        <f t="shared" si="4"/>
        <v>102132.5</v>
      </c>
      <c r="E17" s="830">
        <f t="shared" si="5"/>
        <v>919</v>
      </c>
      <c r="F17" s="831">
        <v>480</v>
      </c>
      <c r="G17" s="831">
        <v>439</v>
      </c>
      <c r="H17" s="832">
        <f t="shared" si="1"/>
        <v>0.9049818314311318</v>
      </c>
      <c r="I17" s="833">
        <f t="shared" si="6"/>
        <v>900</v>
      </c>
      <c r="J17" s="831">
        <v>484</v>
      </c>
      <c r="K17" s="831">
        <v>416</v>
      </c>
      <c r="L17" s="832">
        <f t="shared" si="2"/>
        <v>0.8862716521088342</v>
      </c>
      <c r="M17" s="830">
        <f t="shared" si="7"/>
        <v>391</v>
      </c>
      <c r="N17" s="831">
        <v>210</v>
      </c>
      <c r="O17" s="831">
        <v>181</v>
      </c>
      <c r="P17" s="832">
        <f t="shared" si="17"/>
        <v>0.3850357955272824</v>
      </c>
      <c r="Q17" s="830">
        <f t="shared" si="8"/>
        <v>112</v>
      </c>
      <c r="R17" s="831">
        <v>61</v>
      </c>
      <c r="S17" s="831">
        <v>51</v>
      </c>
      <c r="T17" s="832">
        <f t="shared" si="18"/>
        <v>0.1102915833735438</v>
      </c>
      <c r="U17" s="830">
        <f t="shared" si="9"/>
        <v>123</v>
      </c>
      <c r="V17" s="831">
        <v>70</v>
      </c>
      <c r="W17" s="831">
        <v>53</v>
      </c>
      <c r="X17" s="832">
        <f t="shared" si="10"/>
        <v>0.12112379245487401</v>
      </c>
      <c r="Y17" s="830">
        <f t="shared" si="11"/>
        <v>416</v>
      </c>
      <c r="Z17" s="831">
        <v>209</v>
      </c>
      <c r="AA17" s="831">
        <v>207</v>
      </c>
      <c r="AB17" s="832">
        <f t="shared" si="12"/>
        <v>0.4096544525303056</v>
      </c>
      <c r="AC17" s="830">
        <f t="shared" si="13"/>
        <v>386</v>
      </c>
      <c r="AD17" s="831">
        <v>204</v>
      </c>
      <c r="AE17" s="831">
        <v>182</v>
      </c>
      <c r="AF17" s="832">
        <f t="shared" si="14"/>
        <v>0.3801120641266778</v>
      </c>
      <c r="AG17" s="834">
        <f t="shared" si="3"/>
        <v>19</v>
      </c>
      <c r="AH17" s="835">
        <f t="shared" si="15"/>
        <v>-4</v>
      </c>
      <c r="AI17" s="835">
        <f t="shared" si="15"/>
        <v>23</v>
      </c>
      <c r="AJ17" s="838">
        <f t="shared" si="16"/>
        <v>0.018710179322297613</v>
      </c>
      <c r="AK17" s="837" t="s">
        <v>74</v>
      </c>
    </row>
    <row r="18" spans="1:37" s="278" customFormat="1" ht="24" customHeight="1">
      <c r="A18" s="810" t="s">
        <v>827</v>
      </c>
      <c r="B18" s="812">
        <v>102625</v>
      </c>
      <c r="C18" s="812">
        <v>101538</v>
      </c>
      <c r="D18" s="812">
        <f t="shared" si="4"/>
        <v>102081.5</v>
      </c>
      <c r="E18" s="830">
        <f t="shared" si="5"/>
        <v>922</v>
      </c>
      <c r="F18" s="831">
        <v>478</v>
      </c>
      <c r="G18" s="831">
        <v>444</v>
      </c>
      <c r="H18" s="832">
        <f t="shared" si="1"/>
        <v>0.9080344304595324</v>
      </c>
      <c r="I18" s="833">
        <f t="shared" si="6"/>
        <v>900</v>
      </c>
      <c r="J18" s="831">
        <v>476</v>
      </c>
      <c r="K18" s="831">
        <v>424</v>
      </c>
      <c r="L18" s="832">
        <f t="shared" si="2"/>
        <v>0.8863676653075695</v>
      </c>
      <c r="M18" s="830">
        <f t="shared" si="7"/>
        <v>430</v>
      </c>
      <c r="N18" s="831">
        <v>230</v>
      </c>
      <c r="O18" s="831">
        <v>200</v>
      </c>
      <c r="P18" s="832">
        <f t="shared" si="17"/>
        <v>0.4234867734247276</v>
      </c>
      <c r="Q18" s="830">
        <f t="shared" si="8"/>
        <v>113</v>
      </c>
      <c r="R18" s="831">
        <v>64</v>
      </c>
      <c r="S18" s="831">
        <v>49</v>
      </c>
      <c r="T18" s="832">
        <f t="shared" si="18"/>
        <v>0.11128838464417262</v>
      </c>
      <c r="U18" s="830">
        <f t="shared" si="9"/>
        <v>102</v>
      </c>
      <c r="V18" s="831">
        <v>53</v>
      </c>
      <c r="W18" s="831">
        <v>49</v>
      </c>
      <c r="X18" s="832">
        <f t="shared" si="10"/>
        <v>0.10045500206819122</v>
      </c>
      <c r="Y18" s="830">
        <f t="shared" si="11"/>
        <v>379</v>
      </c>
      <c r="Z18" s="831">
        <v>184</v>
      </c>
      <c r="AA18" s="831">
        <v>195</v>
      </c>
      <c r="AB18" s="832">
        <f t="shared" si="12"/>
        <v>0.37325927239063206</v>
      </c>
      <c r="AC18" s="830">
        <f t="shared" si="13"/>
        <v>368</v>
      </c>
      <c r="AD18" s="831">
        <v>193</v>
      </c>
      <c r="AE18" s="831">
        <v>175</v>
      </c>
      <c r="AF18" s="832">
        <f t="shared" si="14"/>
        <v>0.3624258898146507</v>
      </c>
      <c r="AG18" s="834">
        <f t="shared" si="3"/>
        <v>22</v>
      </c>
      <c r="AH18" s="835">
        <f t="shared" si="15"/>
        <v>2</v>
      </c>
      <c r="AI18" s="835">
        <f t="shared" si="15"/>
        <v>20</v>
      </c>
      <c r="AJ18" s="838">
        <f t="shared" si="16"/>
        <v>0.02166676515196281</v>
      </c>
      <c r="AK18" s="837" t="s">
        <v>17</v>
      </c>
    </row>
    <row r="19" spans="1:37" s="278" customFormat="1" ht="24" customHeight="1">
      <c r="A19" s="810" t="s">
        <v>828</v>
      </c>
      <c r="B19" s="812">
        <v>102578</v>
      </c>
      <c r="C19" s="812">
        <v>101533</v>
      </c>
      <c r="D19" s="812">
        <f t="shared" si="4"/>
        <v>102055.5</v>
      </c>
      <c r="E19" s="830">
        <f t="shared" si="5"/>
        <v>793</v>
      </c>
      <c r="F19" s="831">
        <v>412</v>
      </c>
      <c r="G19" s="831">
        <v>381</v>
      </c>
      <c r="H19" s="832">
        <f t="shared" si="1"/>
        <v>0.7810268582628308</v>
      </c>
      <c r="I19" s="833">
        <f t="shared" si="6"/>
        <v>762</v>
      </c>
      <c r="J19" s="831">
        <v>400</v>
      </c>
      <c r="K19" s="831">
        <v>362</v>
      </c>
      <c r="L19" s="832">
        <f t="shared" si="2"/>
        <v>0.750494912983956</v>
      </c>
      <c r="M19" s="830">
        <f t="shared" si="7"/>
        <v>353</v>
      </c>
      <c r="N19" s="831">
        <v>183</v>
      </c>
      <c r="O19" s="831">
        <v>170</v>
      </c>
      <c r="P19" s="832">
        <f t="shared" si="17"/>
        <v>0.3476702155949297</v>
      </c>
      <c r="Q19" s="830">
        <f t="shared" si="8"/>
        <v>94</v>
      </c>
      <c r="R19" s="831">
        <v>53</v>
      </c>
      <c r="S19" s="831">
        <v>41</v>
      </c>
      <c r="T19" s="832">
        <f t="shared" si="18"/>
        <v>0.0925807372972334</v>
      </c>
      <c r="U19" s="830">
        <f t="shared" si="9"/>
        <v>111</v>
      </c>
      <c r="V19" s="831">
        <v>64</v>
      </c>
      <c r="W19" s="831">
        <v>47</v>
      </c>
      <c r="X19" s="832">
        <f t="shared" si="10"/>
        <v>0.10932406212758414</v>
      </c>
      <c r="Y19" s="830">
        <f t="shared" si="11"/>
        <v>346</v>
      </c>
      <c r="Z19" s="831">
        <v>176</v>
      </c>
      <c r="AA19" s="831">
        <v>170</v>
      </c>
      <c r="AB19" s="832">
        <f t="shared" si="12"/>
        <v>0.34077590537066765</v>
      </c>
      <c r="AC19" s="830">
        <f t="shared" si="13"/>
        <v>298</v>
      </c>
      <c r="AD19" s="831">
        <v>153</v>
      </c>
      <c r="AE19" s="831">
        <v>145</v>
      </c>
      <c r="AF19" s="832">
        <f t="shared" si="14"/>
        <v>0.2935006352614421</v>
      </c>
      <c r="AG19" s="834">
        <f t="shared" si="3"/>
        <v>31</v>
      </c>
      <c r="AH19" s="835">
        <f>R19-V19+Z19-AD19</f>
        <v>12</v>
      </c>
      <c r="AI19" s="835">
        <f t="shared" si="15"/>
        <v>19</v>
      </c>
      <c r="AJ19" s="838">
        <f t="shared" si="16"/>
        <v>0.030531945278874848</v>
      </c>
      <c r="AK19" s="837" t="s">
        <v>75</v>
      </c>
    </row>
    <row r="20" spans="1:37" s="278" customFormat="1" ht="24" customHeight="1">
      <c r="A20" s="810" t="s">
        <v>829</v>
      </c>
      <c r="B20" s="812">
        <v>102479</v>
      </c>
      <c r="C20" s="812">
        <v>101341</v>
      </c>
      <c r="D20" s="812">
        <f t="shared" si="4"/>
        <v>101910</v>
      </c>
      <c r="E20" s="830">
        <f t="shared" si="5"/>
        <v>728</v>
      </c>
      <c r="F20" s="831">
        <v>383</v>
      </c>
      <c r="G20" s="831">
        <v>345</v>
      </c>
      <c r="H20" s="832">
        <f t="shared" si="1"/>
        <v>0.7183667025192173</v>
      </c>
      <c r="I20" s="833">
        <f t="shared" si="6"/>
        <v>879</v>
      </c>
      <c r="J20" s="831">
        <v>478</v>
      </c>
      <c r="K20" s="831">
        <v>401</v>
      </c>
      <c r="L20" s="832">
        <f t="shared" si="2"/>
        <v>0.8673685872450441</v>
      </c>
      <c r="M20" s="830">
        <f t="shared" si="7"/>
        <v>351</v>
      </c>
      <c r="N20" s="831">
        <v>180</v>
      </c>
      <c r="O20" s="831">
        <v>171</v>
      </c>
      <c r="P20" s="832">
        <f t="shared" si="17"/>
        <v>0.34635537442890835</v>
      </c>
      <c r="Q20" s="830">
        <f t="shared" si="8"/>
        <v>85</v>
      </c>
      <c r="R20" s="831">
        <v>41</v>
      </c>
      <c r="S20" s="831">
        <v>44</v>
      </c>
      <c r="T20" s="832">
        <f t="shared" si="18"/>
        <v>0.0838752331238097</v>
      </c>
      <c r="U20" s="830">
        <f t="shared" si="9"/>
        <v>133</v>
      </c>
      <c r="V20" s="831">
        <v>76</v>
      </c>
      <c r="W20" s="831">
        <v>57</v>
      </c>
      <c r="X20" s="832">
        <f t="shared" si="10"/>
        <v>0.1312400706525493</v>
      </c>
      <c r="Y20" s="830">
        <f t="shared" si="11"/>
        <v>292</v>
      </c>
      <c r="Z20" s="831">
        <v>162</v>
      </c>
      <c r="AA20" s="831">
        <v>130</v>
      </c>
      <c r="AB20" s="832">
        <f t="shared" si="12"/>
        <v>0.2881360949664992</v>
      </c>
      <c r="AC20" s="830">
        <f t="shared" si="13"/>
        <v>395</v>
      </c>
      <c r="AD20" s="831">
        <v>222</v>
      </c>
      <c r="AE20" s="831">
        <v>173</v>
      </c>
      <c r="AF20" s="832">
        <f t="shared" si="14"/>
        <v>0.38977314216358633</v>
      </c>
      <c r="AG20" s="834">
        <f t="shared" si="3"/>
        <v>-151</v>
      </c>
      <c r="AH20" s="835">
        <f t="shared" si="15"/>
        <v>-95</v>
      </c>
      <c r="AI20" s="835">
        <f t="shared" si="15"/>
        <v>-56</v>
      </c>
      <c r="AJ20" s="838">
        <f t="shared" si="16"/>
        <v>-0.14900188472582668</v>
      </c>
      <c r="AK20" s="837" t="s">
        <v>76</v>
      </c>
    </row>
    <row r="21" spans="1:37" s="278" customFormat="1" ht="24" customHeight="1">
      <c r="A21" s="810" t="s">
        <v>830</v>
      </c>
      <c r="B21" s="812">
        <v>102371</v>
      </c>
      <c r="C21" s="812">
        <v>101282</v>
      </c>
      <c r="D21" s="812">
        <f t="shared" si="4"/>
        <v>101826.5</v>
      </c>
      <c r="E21" s="830">
        <f t="shared" si="5"/>
        <v>1064</v>
      </c>
      <c r="F21" s="831">
        <v>532</v>
      </c>
      <c r="G21" s="831">
        <v>532</v>
      </c>
      <c r="H21" s="832">
        <f t="shared" si="1"/>
        <v>1.0505321774846468</v>
      </c>
      <c r="I21" s="833">
        <f t="shared" si="6"/>
        <v>1085</v>
      </c>
      <c r="J21" s="831">
        <v>580</v>
      </c>
      <c r="K21" s="831">
        <v>505</v>
      </c>
      <c r="L21" s="832">
        <f t="shared" si="2"/>
        <v>1.0712663651981595</v>
      </c>
      <c r="M21" s="830">
        <f t="shared" si="7"/>
        <v>628</v>
      </c>
      <c r="N21" s="831">
        <v>315</v>
      </c>
      <c r="O21" s="831">
        <v>313</v>
      </c>
      <c r="P21" s="832">
        <f t="shared" si="17"/>
        <v>0.620050946861239</v>
      </c>
      <c r="Q21" s="830">
        <f t="shared" si="8"/>
        <v>89</v>
      </c>
      <c r="R21" s="831">
        <v>48</v>
      </c>
      <c r="S21" s="831">
        <v>41</v>
      </c>
      <c r="T21" s="832">
        <f t="shared" si="18"/>
        <v>0.08787346221441124</v>
      </c>
      <c r="U21" s="830">
        <f t="shared" si="9"/>
        <v>126</v>
      </c>
      <c r="V21" s="831">
        <v>79</v>
      </c>
      <c r="W21" s="831">
        <v>47</v>
      </c>
      <c r="X21" s="832">
        <f t="shared" si="10"/>
        <v>0.1244051262810766</v>
      </c>
      <c r="Y21" s="830">
        <f t="shared" si="11"/>
        <v>347</v>
      </c>
      <c r="Z21" s="831">
        <v>169</v>
      </c>
      <c r="AA21" s="831">
        <v>178</v>
      </c>
      <c r="AB21" s="832">
        <f t="shared" si="12"/>
        <v>0.34260776840899665</v>
      </c>
      <c r="AC21" s="830">
        <f t="shared" si="13"/>
        <v>331</v>
      </c>
      <c r="AD21" s="831">
        <v>186</v>
      </c>
      <c r="AE21" s="831">
        <v>145</v>
      </c>
      <c r="AF21" s="832">
        <f t="shared" si="14"/>
        <v>0.3268102920558441</v>
      </c>
      <c r="AG21" s="834">
        <f t="shared" si="3"/>
        <v>-21</v>
      </c>
      <c r="AH21" s="835">
        <f t="shared" si="15"/>
        <v>-48</v>
      </c>
      <c r="AI21" s="835">
        <f t="shared" si="15"/>
        <v>27</v>
      </c>
      <c r="AJ21" s="838">
        <f t="shared" si="16"/>
        <v>-0.020734187713512764</v>
      </c>
      <c r="AK21" s="837" t="s">
        <v>77</v>
      </c>
    </row>
    <row r="22" spans="1:37" s="278" customFormat="1" ht="24" customHeight="1">
      <c r="A22" s="810" t="s">
        <v>831</v>
      </c>
      <c r="B22" s="812">
        <v>102310</v>
      </c>
      <c r="C22" s="812">
        <v>101235</v>
      </c>
      <c r="D22" s="812">
        <f t="shared" si="4"/>
        <v>101772.5</v>
      </c>
      <c r="E22" s="830">
        <f t="shared" si="5"/>
        <v>1140</v>
      </c>
      <c r="F22" s="831">
        <v>579</v>
      </c>
      <c r="G22" s="831">
        <v>561</v>
      </c>
      <c r="H22" s="832">
        <f t="shared" si="1"/>
        <v>1.1260927544821455</v>
      </c>
      <c r="I22" s="833">
        <f t="shared" si="6"/>
        <v>1147</v>
      </c>
      <c r="J22" s="831">
        <v>604</v>
      </c>
      <c r="K22" s="831">
        <v>543</v>
      </c>
      <c r="L22" s="832">
        <f t="shared" si="2"/>
        <v>1.1330073591149306</v>
      </c>
      <c r="M22" s="830">
        <f t="shared" si="7"/>
        <v>673</v>
      </c>
      <c r="N22" s="831">
        <v>328</v>
      </c>
      <c r="O22" s="831">
        <v>345</v>
      </c>
      <c r="P22" s="832">
        <f t="shared" si="17"/>
        <v>0.6647898454091964</v>
      </c>
      <c r="Q22" s="830">
        <f t="shared" si="8"/>
        <v>104</v>
      </c>
      <c r="R22" s="831">
        <v>60</v>
      </c>
      <c r="S22" s="831">
        <v>44</v>
      </c>
      <c r="T22" s="832">
        <f t="shared" si="18"/>
        <v>0.10273126882995012</v>
      </c>
      <c r="U22" s="830">
        <f t="shared" si="9"/>
        <v>91</v>
      </c>
      <c r="V22" s="831">
        <v>51</v>
      </c>
      <c r="W22" s="831">
        <v>40</v>
      </c>
      <c r="X22" s="832">
        <f t="shared" si="10"/>
        <v>0.08988986022620635</v>
      </c>
      <c r="Y22" s="830">
        <f t="shared" si="11"/>
        <v>363</v>
      </c>
      <c r="Z22" s="831">
        <v>191</v>
      </c>
      <c r="AA22" s="831">
        <v>172</v>
      </c>
      <c r="AB22" s="832">
        <f t="shared" si="12"/>
        <v>0.358571640242999</v>
      </c>
      <c r="AC22" s="830">
        <f t="shared" si="13"/>
        <v>383</v>
      </c>
      <c r="AD22" s="831">
        <v>225</v>
      </c>
      <c r="AE22" s="831">
        <v>158</v>
      </c>
      <c r="AF22" s="832">
        <f t="shared" si="14"/>
        <v>0.37832765347952785</v>
      </c>
      <c r="AG22" s="834">
        <f t="shared" si="3"/>
        <v>-7</v>
      </c>
      <c r="AH22" s="835">
        <f>R22-V22+Z22-AD22</f>
        <v>-25</v>
      </c>
      <c r="AI22" s="835">
        <f t="shared" si="15"/>
        <v>18</v>
      </c>
      <c r="AJ22" s="838">
        <f t="shared" si="16"/>
        <v>-0.006914604632785104</v>
      </c>
      <c r="AK22" s="837" t="s">
        <v>98</v>
      </c>
    </row>
    <row r="23" spans="1:37" s="278" customFormat="1" ht="24" customHeight="1">
      <c r="A23" s="810" t="s">
        <v>832</v>
      </c>
      <c r="B23" s="812">
        <v>102143</v>
      </c>
      <c r="C23" s="812">
        <v>101160</v>
      </c>
      <c r="D23" s="812">
        <f t="shared" si="4"/>
        <v>101651.5</v>
      </c>
      <c r="E23" s="830">
        <f t="shared" si="5"/>
        <v>1011</v>
      </c>
      <c r="F23" s="831">
        <v>515</v>
      </c>
      <c r="G23" s="831">
        <v>496</v>
      </c>
      <c r="H23" s="832">
        <f t="shared" si="1"/>
        <v>0.9994068801897984</v>
      </c>
      <c r="I23" s="833">
        <f t="shared" si="6"/>
        <v>1032</v>
      </c>
      <c r="J23" s="831">
        <v>512</v>
      </c>
      <c r="K23" s="831">
        <v>520</v>
      </c>
      <c r="L23" s="832">
        <f t="shared" si="2"/>
        <v>1.0201660735468565</v>
      </c>
      <c r="M23" s="830">
        <f t="shared" si="7"/>
        <v>561</v>
      </c>
      <c r="N23" s="831">
        <v>277</v>
      </c>
      <c r="O23" s="831">
        <v>284</v>
      </c>
      <c r="P23" s="832">
        <f t="shared" si="17"/>
        <v>0.5545670225385528</v>
      </c>
      <c r="Q23" s="830">
        <f t="shared" si="8"/>
        <v>100</v>
      </c>
      <c r="R23" s="831">
        <v>58</v>
      </c>
      <c r="S23" s="831">
        <v>42</v>
      </c>
      <c r="T23" s="832">
        <f t="shared" si="18"/>
        <v>0.09885330170027679</v>
      </c>
      <c r="U23" s="830">
        <f t="shared" si="9"/>
        <v>102</v>
      </c>
      <c r="V23" s="831">
        <v>44</v>
      </c>
      <c r="W23" s="831">
        <v>58</v>
      </c>
      <c r="X23" s="832">
        <f t="shared" si="10"/>
        <v>0.10083036773428232</v>
      </c>
      <c r="Y23" s="830">
        <f t="shared" si="11"/>
        <v>350</v>
      </c>
      <c r="Z23" s="831">
        <v>180</v>
      </c>
      <c r="AA23" s="831">
        <v>170</v>
      </c>
      <c r="AB23" s="832">
        <f t="shared" si="12"/>
        <v>0.3459865559509688</v>
      </c>
      <c r="AC23" s="830">
        <f t="shared" si="13"/>
        <v>369</v>
      </c>
      <c r="AD23" s="831">
        <v>191</v>
      </c>
      <c r="AE23" s="831">
        <v>178</v>
      </c>
      <c r="AF23" s="832">
        <f t="shared" si="14"/>
        <v>0.36476868327402134</v>
      </c>
      <c r="AG23" s="834">
        <f t="shared" si="3"/>
        <v>-21</v>
      </c>
      <c r="AH23" s="835">
        <f t="shared" si="15"/>
        <v>3</v>
      </c>
      <c r="AI23" s="835">
        <f t="shared" si="15"/>
        <v>-24</v>
      </c>
      <c r="AJ23" s="838">
        <f t="shared" si="16"/>
        <v>-0.020759193357058125</v>
      </c>
      <c r="AK23" s="837" t="s">
        <v>79</v>
      </c>
    </row>
    <row r="24" spans="1:37" s="278" customFormat="1" ht="24" customHeight="1">
      <c r="A24" s="810" t="s">
        <v>833</v>
      </c>
      <c r="B24" s="812">
        <v>102012</v>
      </c>
      <c r="C24" s="812">
        <v>101167</v>
      </c>
      <c r="D24" s="812">
        <f t="shared" si="4"/>
        <v>101589.5</v>
      </c>
      <c r="E24" s="830">
        <f t="shared" si="5"/>
        <v>1029</v>
      </c>
      <c r="F24" s="831">
        <v>556</v>
      </c>
      <c r="G24" s="831">
        <v>473</v>
      </c>
      <c r="H24" s="832">
        <f t="shared" si="1"/>
        <v>1.017130091828363</v>
      </c>
      <c r="I24" s="833">
        <f t="shared" si="6"/>
        <v>984</v>
      </c>
      <c r="J24" s="831">
        <v>525</v>
      </c>
      <c r="K24" s="831">
        <v>459</v>
      </c>
      <c r="L24" s="832">
        <f t="shared" si="2"/>
        <v>0.9726491840224579</v>
      </c>
      <c r="M24" s="830">
        <f t="shared" si="7"/>
        <v>551</v>
      </c>
      <c r="N24" s="831">
        <v>290</v>
      </c>
      <c r="O24" s="831">
        <v>261</v>
      </c>
      <c r="P24" s="832">
        <f t="shared" si="17"/>
        <v>0.5446440044678601</v>
      </c>
      <c r="Q24" s="830">
        <f t="shared" si="8"/>
        <v>121</v>
      </c>
      <c r="R24" s="831">
        <v>72</v>
      </c>
      <c r="S24" s="831">
        <v>49</v>
      </c>
      <c r="T24" s="832">
        <f t="shared" si="18"/>
        <v>0.11960421876698925</v>
      </c>
      <c r="U24" s="830">
        <f t="shared" si="9"/>
        <v>110</v>
      </c>
      <c r="V24" s="831">
        <v>61</v>
      </c>
      <c r="W24" s="831">
        <v>49</v>
      </c>
      <c r="X24" s="832">
        <f t="shared" si="10"/>
        <v>0.10873110796999022</v>
      </c>
      <c r="Y24" s="830">
        <f t="shared" si="11"/>
        <v>357</v>
      </c>
      <c r="Z24" s="831">
        <v>194</v>
      </c>
      <c r="AA24" s="831">
        <v>163</v>
      </c>
      <c r="AB24" s="832">
        <f t="shared" si="12"/>
        <v>0.35288186859351367</v>
      </c>
      <c r="AC24" s="830">
        <f t="shared" si="13"/>
        <v>323</v>
      </c>
      <c r="AD24" s="831">
        <v>174</v>
      </c>
      <c r="AE24" s="831">
        <v>149</v>
      </c>
      <c r="AF24" s="832">
        <f t="shared" si="14"/>
        <v>0.31927407158460763</v>
      </c>
      <c r="AG24" s="834">
        <f t="shared" si="3"/>
        <v>45</v>
      </c>
      <c r="AH24" s="835">
        <f t="shared" si="15"/>
        <v>31</v>
      </c>
      <c r="AI24" s="835">
        <f t="shared" si="15"/>
        <v>14</v>
      </c>
      <c r="AJ24" s="838">
        <f t="shared" si="16"/>
        <v>0.044480907805905086</v>
      </c>
      <c r="AK24" s="837" t="s">
        <v>80</v>
      </c>
    </row>
    <row r="25" spans="1:37" s="278" customFormat="1" ht="24" customHeight="1" thickBot="1">
      <c r="A25" s="839" t="s">
        <v>834</v>
      </c>
      <c r="B25" s="840">
        <v>101990</v>
      </c>
      <c r="C25" s="841">
        <v>101114</v>
      </c>
      <c r="D25" s="841">
        <f t="shared" si="4"/>
        <v>101552</v>
      </c>
      <c r="E25" s="842">
        <f t="shared" si="5"/>
        <v>1319</v>
      </c>
      <c r="F25" s="843">
        <v>724</v>
      </c>
      <c r="G25" s="843">
        <v>595</v>
      </c>
      <c r="H25" s="844">
        <f t="shared" si="1"/>
        <v>1.3044682239848093</v>
      </c>
      <c r="I25" s="845">
        <f t="shared" si="6"/>
        <v>1332</v>
      </c>
      <c r="J25" s="843">
        <v>665</v>
      </c>
      <c r="K25" s="843">
        <v>667</v>
      </c>
      <c r="L25" s="844">
        <f t="shared" si="2"/>
        <v>1.3173249995055087</v>
      </c>
      <c r="M25" s="842">
        <f t="shared" si="7"/>
        <v>723</v>
      </c>
      <c r="N25" s="843">
        <v>360</v>
      </c>
      <c r="O25" s="843">
        <v>363</v>
      </c>
      <c r="P25" s="844">
        <f t="shared" si="17"/>
        <v>0.7150345154973594</v>
      </c>
      <c r="Q25" s="842">
        <f t="shared" si="8"/>
        <v>127</v>
      </c>
      <c r="R25" s="843">
        <v>78</v>
      </c>
      <c r="S25" s="843">
        <v>49</v>
      </c>
      <c r="T25" s="844">
        <f t="shared" si="18"/>
        <v>0.1256008070099096</v>
      </c>
      <c r="U25" s="842">
        <f t="shared" si="9"/>
        <v>187</v>
      </c>
      <c r="V25" s="843">
        <v>94</v>
      </c>
      <c r="W25" s="843">
        <v>93</v>
      </c>
      <c r="X25" s="844">
        <f t="shared" si="10"/>
        <v>0.18493977095159916</v>
      </c>
      <c r="Y25" s="842">
        <f t="shared" si="11"/>
        <v>469</v>
      </c>
      <c r="Z25" s="843">
        <v>286</v>
      </c>
      <c r="AA25" s="843">
        <v>183</v>
      </c>
      <c r="AB25" s="844">
        <f t="shared" si="12"/>
        <v>0.46383290147754025</v>
      </c>
      <c r="AC25" s="842">
        <f t="shared" si="13"/>
        <v>422</v>
      </c>
      <c r="AD25" s="843">
        <v>211</v>
      </c>
      <c r="AE25" s="843">
        <v>211</v>
      </c>
      <c r="AF25" s="844">
        <f t="shared" si="14"/>
        <v>0.41735071305655</v>
      </c>
      <c r="AG25" s="846">
        <f>SUM(AH25:AI25)</f>
        <v>-13</v>
      </c>
      <c r="AH25" s="847">
        <f t="shared" si="15"/>
        <v>59</v>
      </c>
      <c r="AI25" s="847">
        <f t="shared" si="15"/>
        <v>-72</v>
      </c>
      <c r="AJ25" s="848">
        <f t="shared" si="16"/>
        <v>-0.012856775520699408</v>
      </c>
      <c r="AK25" s="849" t="s">
        <v>81</v>
      </c>
    </row>
    <row r="26" spans="1:37" ht="14.25" customHeight="1">
      <c r="A26" s="290" t="s">
        <v>974</v>
      </c>
      <c r="B26" s="244"/>
      <c r="C26" s="244"/>
      <c r="D26" s="244"/>
      <c r="I26" s="280"/>
      <c r="U26" s="283"/>
      <c r="V26" s="291"/>
      <c r="W26" s="291"/>
      <c r="X26" s="272" t="s">
        <v>976</v>
      </c>
      <c r="Y26" s="292"/>
      <c r="Z26" s="292"/>
      <c r="AA26" s="292"/>
      <c r="AB26" s="293"/>
      <c r="AC26" s="292"/>
      <c r="AD26" s="292"/>
      <c r="AE26" s="292"/>
      <c r="AF26" s="292"/>
      <c r="AG26" s="292"/>
      <c r="AH26" s="292"/>
      <c r="AI26" s="292"/>
      <c r="AJ26" s="292"/>
      <c r="AK26" s="292"/>
    </row>
    <row r="27" spans="9:24" ht="12.75" customHeight="1">
      <c r="I27" s="294"/>
      <c r="L27" s="294"/>
      <c r="M27" s="294"/>
      <c r="P27" s="294"/>
      <c r="Q27" s="294"/>
      <c r="T27" s="294"/>
      <c r="X27" s="296" t="s">
        <v>566</v>
      </c>
    </row>
    <row r="28" spans="1:37" s="399" customFormat="1" ht="24" customHeight="1">
      <c r="A28" s="395" t="s">
        <v>975</v>
      </c>
      <c r="B28" s="396"/>
      <c r="C28" s="396"/>
      <c r="D28" s="396"/>
      <c r="E28" s="397"/>
      <c r="F28" s="396"/>
      <c r="G28" s="396"/>
      <c r="H28" s="396"/>
      <c r="I28" s="397"/>
      <c r="J28" s="398"/>
      <c r="K28" s="398"/>
      <c r="L28" s="398"/>
      <c r="M28" s="397"/>
      <c r="X28" s="1078" t="s">
        <v>977</v>
      </c>
      <c r="Y28" s="1078"/>
      <c r="Z28" s="1078"/>
      <c r="AA28" s="1078"/>
      <c r="AB28" s="1078"/>
      <c r="AC28" s="1078"/>
      <c r="AD28" s="1078"/>
      <c r="AE28" s="1078"/>
      <c r="AF28" s="1078"/>
      <c r="AG28" s="1078"/>
      <c r="AH28" s="1078"/>
      <c r="AI28" s="1078"/>
      <c r="AJ28" s="1078"/>
      <c r="AK28" s="1078"/>
    </row>
    <row r="29" spans="1:36" ht="18.75" customHeight="1">
      <c r="A29" s="279" t="s">
        <v>978</v>
      </c>
      <c r="B29" s="244"/>
      <c r="C29" s="244"/>
      <c r="D29" s="244"/>
      <c r="I29" s="280"/>
      <c r="U29" s="283"/>
      <c r="X29" s="284" t="s">
        <v>800</v>
      </c>
      <c r="AB29" s="286"/>
      <c r="AC29" s="280"/>
      <c r="AJ29" s="289"/>
    </row>
    <row r="30" spans="8:36" ht="15.75">
      <c r="H30" s="280"/>
      <c r="I30" s="280"/>
      <c r="L30" s="280"/>
      <c r="M30" s="280"/>
      <c r="P30" s="280"/>
      <c r="Q30" s="280"/>
      <c r="T30" s="280"/>
      <c r="U30" s="280"/>
      <c r="Y30" s="280"/>
      <c r="AB30" s="286"/>
      <c r="AC30" s="280"/>
      <c r="AF30" s="280"/>
      <c r="AG30" s="280"/>
      <c r="AJ30" s="280"/>
    </row>
    <row r="31" spans="3:36" ht="15.75">
      <c r="C31" s="299"/>
      <c r="D31" s="299"/>
      <c r="I31" s="282"/>
      <c r="L31" s="294"/>
      <c r="M31" s="294"/>
      <c r="P31" s="294"/>
      <c r="Q31" s="294"/>
      <c r="T31" s="294"/>
      <c r="AB31" s="286"/>
      <c r="AJ31" s="289"/>
    </row>
    <row r="32" spans="3:36" ht="15.75">
      <c r="C32" s="299"/>
      <c r="D32" s="299"/>
      <c r="I32" s="282"/>
      <c r="K32" s="294"/>
      <c r="L32" s="295"/>
      <c r="M32" s="280"/>
      <c r="O32" s="286"/>
      <c r="P32" s="285"/>
      <c r="Q32" s="280"/>
      <c r="S32" s="286"/>
      <c r="T32" s="285"/>
      <c r="U32" s="280"/>
      <c r="W32" s="287"/>
      <c r="X32" s="288"/>
      <c r="Y32" s="280"/>
      <c r="AA32" s="289"/>
      <c r="AB32" s="277"/>
      <c r="AC32" s="277"/>
      <c r="AD32" s="277"/>
      <c r="AE32" s="277"/>
      <c r="AF32" s="277"/>
      <c r="AG32" s="277"/>
      <c r="AH32" s="277"/>
      <c r="AI32" s="277"/>
      <c r="AJ32" s="277"/>
    </row>
    <row r="33" spans="2:36" ht="15.75">
      <c r="B33" s="299"/>
      <c r="C33" s="299"/>
      <c r="D33" s="299"/>
      <c r="I33" s="282"/>
      <c r="K33" s="294"/>
      <c r="L33" s="295"/>
      <c r="M33" s="280"/>
      <c r="O33" s="286"/>
      <c r="P33" s="285"/>
      <c r="Q33" s="280"/>
      <c r="S33" s="286"/>
      <c r="T33" s="285"/>
      <c r="U33" s="280"/>
      <c r="W33" s="287"/>
      <c r="X33" s="288"/>
      <c r="Y33" s="280"/>
      <c r="AA33" s="289"/>
      <c r="AB33" s="277"/>
      <c r="AC33" s="277"/>
      <c r="AD33" s="277"/>
      <c r="AE33" s="277"/>
      <c r="AF33" s="277"/>
      <c r="AG33" s="277"/>
      <c r="AH33" s="277"/>
      <c r="AI33" s="277"/>
      <c r="AJ33" s="277"/>
    </row>
    <row r="34" spans="2:36" ht="15.75">
      <c r="B34" s="299"/>
      <c r="C34" s="299"/>
      <c r="D34" s="299"/>
      <c r="I34" s="282"/>
      <c r="K34" s="282"/>
      <c r="L34" s="295"/>
      <c r="M34" s="280"/>
      <c r="O34" s="286"/>
      <c r="P34" s="285"/>
      <c r="Q34" s="280"/>
      <c r="S34" s="286"/>
      <c r="T34" s="285"/>
      <c r="U34" s="280"/>
      <c r="W34" s="287"/>
      <c r="X34" s="288"/>
      <c r="Y34" s="280"/>
      <c r="AA34" s="289"/>
      <c r="AB34" s="277"/>
      <c r="AC34" s="277"/>
      <c r="AD34" s="277"/>
      <c r="AE34" s="277"/>
      <c r="AF34" s="277"/>
      <c r="AG34" s="277"/>
      <c r="AH34" s="277"/>
      <c r="AI34" s="277"/>
      <c r="AJ34" s="277"/>
    </row>
    <row r="35" spans="2:36" ht="15.75">
      <c r="B35" s="299"/>
      <c r="C35" s="299"/>
      <c r="D35" s="299"/>
      <c r="I35" s="282"/>
      <c r="AB35" s="286"/>
      <c r="AJ35" s="289"/>
    </row>
    <row r="36" spans="2:36" ht="15.75">
      <c r="B36" s="299"/>
      <c r="C36" s="299"/>
      <c r="D36" s="299"/>
      <c r="I36" s="282"/>
      <c r="AB36" s="286"/>
      <c r="AJ36" s="289"/>
    </row>
    <row r="37" spans="2:36" ht="15.75">
      <c r="B37" s="299"/>
      <c r="C37" s="299"/>
      <c r="D37" s="299"/>
      <c r="I37" s="282"/>
      <c r="AB37" s="286"/>
      <c r="AJ37" s="289"/>
    </row>
    <row r="38" spans="2:36" ht="15.75">
      <c r="B38" s="299"/>
      <c r="C38" s="299"/>
      <c r="D38" s="299"/>
      <c r="I38" s="282"/>
      <c r="AB38" s="286"/>
      <c r="AJ38" s="289"/>
    </row>
    <row r="39" spans="2:36" ht="15.75">
      <c r="B39" s="299"/>
      <c r="C39" s="299"/>
      <c r="D39" s="299"/>
      <c r="I39" s="282"/>
      <c r="AB39" s="286"/>
      <c r="AJ39" s="289"/>
    </row>
    <row r="40" spans="2:36" ht="15.75">
      <c r="B40" s="299"/>
      <c r="C40" s="299"/>
      <c r="D40" s="299"/>
      <c r="I40" s="282"/>
      <c r="AB40" s="286"/>
      <c r="AJ40" s="289"/>
    </row>
    <row r="41" spans="2:36" ht="15.75">
      <c r="B41" s="299"/>
      <c r="C41" s="299"/>
      <c r="D41" s="299"/>
      <c r="I41" s="282"/>
      <c r="AB41" s="286"/>
      <c r="AJ41" s="289"/>
    </row>
    <row r="42" spans="2:36" ht="15.75">
      <c r="B42" s="299"/>
      <c r="C42" s="299"/>
      <c r="D42" s="299"/>
      <c r="I42" s="282"/>
      <c r="AB42" s="286"/>
      <c r="AJ42" s="289"/>
    </row>
    <row r="43" spans="2:36" ht="15.75">
      <c r="B43" s="299"/>
      <c r="I43" s="285"/>
      <c r="AB43" s="286"/>
      <c r="AJ43" s="289"/>
    </row>
    <row r="44" spans="9:36" ht="15.75">
      <c r="I44" s="300"/>
      <c r="AB44" s="286"/>
      <c r="AJ44" s="289"/>
    </row>
    <row r="45" spans="9:36" ht="15.75">
      <c r="I45" s="285"/>
      <c r="AB45" s="286"/>
      <c r="AJ45" s="289"/>
    </row>
    <row r="46" spans="9:36" ht="15.75">
      <c r="I46" s="285"/>
      <c r="AB46" s="286"/>
      <c r="AJ46" s="289"/>
    </row>
    <row r="47" spans="9:36" ht="15.75">
      <c r="I47" s="285"/>
      <c r="AB47" s="286"/>
      <c r="AJ47" s="289"/>
    </row>
    <row r="48" spans="9:36" ht="15.75">
      <c r="I48" s="285"/>
      <c r="AB48" s="286"/>
      <c r="AJ48" s="289"/>
    </row>
    <row r="49" spans="9:36" ht="15.75">
      <c r="I49" s="285"/>
      <c r="AB49" s="286"/>
      <c r="AJ49" s="289"/>
    </row>
    <row r="50" spans="28:36" ht="15.75">
      <c r="AB50" s="286"/>
      <c r="AJ50" s="289"/>
    </row>
    <row r="51" spans="28:36" ht="15.75">
      <c r="AB51" s="286"/>
      <c r="AJ51" s="289"/>
    </row>
    <row r="52" spans="28:36" ht="15.75">
      <c r="AB52" s="286"/>
      <c r="AJ52" s="289"/>
    </row>
    <row r="53" spans="28:36" ht="15.75">
      <c r="AB53" s="286"/>
      <c r="AJ53" s="289"/>
    </row>
    <row r="54" spans="28:36" ht="15.75">
      <c r="AB54" s="286"/>
      <c r="AJ54" s="289"/>
    </row>
    <row r="55" spans="28:36" ht="15.75">
      <c r="AB55" s="286"/>
      <c r="AJ55" s="289"/>
    </row>
    <row r="56" spans="28:36" ht="15.75">
      <c r="AB56" s="286"/>
      <c r="AJ56" s="289"/>
    </row>
    <row r="57" spans="28:36" ht="15.75">
      <c r="AB57" s="286"/>
      <c r="AJ57" s="289"/>
    </row>
    <row r="58" spans="28:36" ht="15.75">
      <c r="AB58" s="286"/>
      <c r="AJ58" s="289"/>
    </row>
    <row r="59" spans="28:36" ht="15.75">
      <c r="AB59" s="286"/>
      <c r="AJ59" s="289"/>
    </row>
    <row r="60" spans="28:36" ht="15.75">
      <c r="AB60" s="286"/>
      <c r="AJ60" s="289"/>
    </row>
    <row r="61" spans="28:36" ht="15.75">
      <c r="AB61" s="286"/>
      <c r="AJ61" s="289"/>
    </row>
    <row r="62" spans="28:36" ht="15.75">
      <c r="AB62" s="286"/>
      <c r="AJ62" s="289"/>
    </row>
    <row r="63" spans="28:36" ht="15.75">
      <c r="AB63" s="286"/>
      <c r="AJ63" s="289"/>
    </row>
    <row r="64" spans="28:36" ht="15.75">
      <c r="AB64" s="286"/>
      <c r="AJ64" s="289"/>
    </row>
    <row r="65" spans="28:36" ht="15.75">
      <c r="AB65" s="286"/>
      <c r="AJ65" s="289"/>
    </row>
    <row r="66" spans="28:36" ht="15.75">
      <c r="AB66" s="286"/>
      <c r="AJ66" s="289"/>
    </row>
    <row r="67" spans="28:36" ht="15.75">
      <c r="AB67" s="286"/>
      <c r="AJ67" s="289"/>
    </row>
    <row r="68" spans="28:36" ht="15.75">
      <c r="AB68" s="286"/>
      <c r="AJ68" s="289"/>
    </row>
    <row r="69" spans="28:36" ht="15.75">
      <c r="AB69" s="286"/>
      <c r="AJ69" s="289"/>
    </row>
    <row r="70" spans="28:36" ht="15.75">
      <c r="AB70" s="286"/>
      <c r="AJ70" s="289"/>
    </row>
    <row r="71" spans="28:36" ht="15.75">
      <c r="AB71" s="286"/>
      <c r="AJ71" s="289"/>
    </row>
    <row r="72" spans="28:36" ht="15.75">
      <c r="AB72" s="286"/>
      <c r="AJ72" s="289"/>
    </row>
    <row r="73" spans="28:36" ht="15.75">
      <c r="AB73" s="286"/>
      <c r="AJ73" s="289"/>
    </row>
    <row r="74" spans="28:36" ht="15.75">
      <c r="AB74" s="286"/>
      <c r="AJ74" s="289"/>
    </row>
    <row r="75" spans="28:36" ht="15.75">
      <c r="AB75" s="286"/>
      <c r="AJ75" s="289"/>
    </row>
  </sheetData>
  <sheetProtection/>
  <mergeCells count="17">
    <mergeCell ref="U3:AJ3"/>
    <mergeCell ref="A3:T3"/>
    <mergeCell ref="AK6:AK8"/>
    <mergeCell ref="E7:H7"/>
    <mergeCell ref="I7:L7"/>
    <mergeCell ref="Q7:T7"/>
    <mergeCell ref="U7:X7"/>
    <mergeCell ref="Y7:AB7"/>
    <mergeCell ref="AC7:AF7"/>
    <mergeCell ref="E6:L6"/>
    <mergeCell ref="X28:AK28"/>
    <mergeCell ref="M6:P7"/>
    <mergeCell ref="Q6:X6"/>
    <mergeCell ref="Y6:AF6"/>
    <mergeCell ref="A6:A8"/>
    <mergeCell ref="B6:D6"/>
    <mergeCell ref="AG6:AJ7"/>
  </mergeCells>
  <printOptions horizontalCentered="1"/>
  <pageMargins left="0.31496062992125984" right="0.2755905511811024" top="0.1968503937007874" bottom="0.1968503937007874" header="0.31496062992125984" footer="0.15748031496062992"/>
  <pageSetup horizontalDpi="600" verticalDpi="600" orientation="landscape" paperSize="9" scale="90" r:id="rId3"/>
  <colBreaks count="1" manualBreakCount="1">
    <brk id="24" max="65535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AO65"/>
  <sheetViews>
    <sheetView tabSelected="1" view="pageBreakPreview" zoomScale="87" zoomScaleSheetLayoutView="87" zoomScalePageLayoutView="0" workbookViewId="0" topLeftCell="A2">
      <pane xSplit="4" topLeftCell="P1" activePane="topRight" state="frozen"/>
      <selection pane="topLeft" activeCell="A5" sqref="A5"/>
      <selection pane="topRight" activeCell="AJ40" sqref="AJ40"/>
    </sheetView>
  </sheetViews>
  <sheetFormatPr defaultColWidth="9.00390625" defaultRowHeight="14.25"/>
  <cols>
    <col min="1" max="1" width="8.125" style="72" customWidth="1"/>
    <col min="2" max="2" width="14.125" style="127" hidden="1" customWidth="1"/>
    <col min="3" max="3" width="13.125" style="127" hidden="1" customWidth="1"/>
    <col min="4" max="4" width="19.625" style="127" hidden="1" customWidth="1"/>
    <col min="5" max="5" width="6.00390625" style="73" customWidth="1"/>
    <col min="6" max="7" width="5.50390625" style="73" customWidth="1"/>
    <col min="8" max="8" width="5.50390625" style="308" customWidth="1"/>
    <col min="9" max="9" width="6.00390625" style="77" customWidth="1"/>
    <col min="10" max="11" width="5.50390625" style="73" customWidth="1"/>
    <col min="12" max="12" width="5.50390625" style="310" customWidth="1"/>
    <col min="13" max="13" width="6.00390625" style="130" customWidth="1"/>
    <col min="14" max="15" width="5.50390625" style="73" customWidth="1"/>
    <col min="16" max="16" width="5.50390625" style="314" customWidth="1"/>
    <col min="17" max="17" width="6.00390625" style="130" customWidth="1"/>
    <col min="18" max="19" width="5.50390625" style="73" customWidth="1"/>
    <col min="20" max="20" width="5.50390625" style="314" customWidth="1"/>
    <col min="21" max="21" width="6.00390625" style="75" customWidth="1"/>
    <col min="22" max="23" width="5.75390625" style="73" customWidth="1"/>
    <col min="24" max="24" width="5.50390625" style="317" customWidth="1"/>
    <col min="25" max="25" width="6.00390625" style="76" customWidth="1"/>
    <col min="26" max="27" width="5.75390625" style="73" customWidth="1"/>
    <col min="28" max="28" width="5.50390625" style="317" customWidth="1"/>
    <col min="29" max="29" width="6.00390625" style="72" customWidth="1"/>
    <col min="30" max="31" width="5.75390625" style="73" customWidth="1"/>
    <col min="32" max="32" width="5.50390625" style="317" customWidth="1"/>
    <col min="33" max="33" width="6.00390625" style="72" customWidth="1"/>
    <col min="34" max="35" width="6.00390625" style="73" customWidth="1"/>
    <col min="36" max="36" width="5.50390625" style="317" customWidth="1"/>
    <col min="37" max="37" width="6.00390625" style="146" customWidth="1"/>
    <col min="38" max="39" width="5.75390625" style="73" customWidth="1"/>
    <col min="40" max="40" width="5.50390625" style="317" customWidth="1"/>
    <col min="41" max="41" width="11.625" style="74" customWidth="1"/>
    <col min="42" max="16384" width="9.00390625" style="71" customWidth="1"/>
  </cols>
  <sheetData>
    <row r="1" spans="1:41" s="68" customFormat="1" ht="11.25">
      <c r="A1" s="116" t="s">
        <v>175</v>
      </c>
      <c r="B1" s="117"/>
      <c r="C1" s="117"/>
      <c r="D1" s="117"/>
      <c r="E1" s="118"/>
      <c r="F1" s="118"/>
      <c r="G1" s="118"/>
      <c r="H1" s="303"/>
      <c r="I1" s="119"/>
      <c r="J1" s="118"/>
      <c r="K1" s="118"/>
      <c r="L1" s="309"/>
      <c r="M1" s="120"/>
      <c r="N1" s="118"/>
      <c r="O1" s="118"/>
      <c r="P1" s="313"/>
      <c r="Q1" s="120"/>
      <c r="R1" s="118"/>
      <c r="S1" s="118"/>
      <c r="T1" s="313"/>
      <c r="U1" s="121"/>
      <c r="V1" s="118"/>
      <c r="W1" s="118"/>
      <c r="X1" s="309"/>
      <c r="Y1" s="122"/>
      <c r="Z1" s="118"/>
      <c r="AA1" s="118"/>
      <c r="AB1" s="309"/>
      <c r="AC1" s="123"/>
      <c r="AD1" s="118"/>
      <c r="AE1" s="118"/>
      <c r="AF1" s="309"/>
      <c r="AG1" s="123"/>
      <c r="AH1" s="118"/>
      <c r="AI1" s="118"/>
      <c r="AJ1" s="309"/>
      <c r="AK1" s="124"/>
      <c r="AL1" s="118"/>
      <c r="AM1" s="118"/>
      <c r="AN1" s="309"/>
      <c r="AO1" s="125" t="s">
        <v>40</v>
      </c>
    </row>
    <row r="2" spans="1:41" s="69" customFormat="1" ht="12">
      <c r="A2" s="126"/>
      <c r="B2" s="127"/>
      <c r="C2" s="127"/>
      <c r="D2" s="127"/>
      <c r="E2" s="128"/>
      <c r="F2" s="128"/>
      <c r="G2" s="128"/>
      <c r="H2" s="304"/>
      <c r="I2" s="129"/>
      <c r="J2" s="128"/>
      <c r="K2" s="128"/>
      <c r="L2" s="310"/>
      <c r="M2" s="130"/>
      <c r="N2" s="128"/>
      <c r="O2" s="128"/>
      <c r="P2" s="314"/>
      <c r="Q2" s="130"/>
      <c r="R2" s="128"/>
      <c r="S2" s="128"/>
      <c r="T2" s="314"/>
      <c r="U2" s="131"/>
      <c r="V2" s="128"/>
      <c r="W2" s="128"/>
      <c r="X2" s="310"/>
      <c r="Y2" s="132"/>
      <c r="Z2" s="128"/>
      <c r="AA2" s="128"/>
      <c r="AB2" s="310"/>
      <c r="AC2" s="133"/>
      <c r="AD2" s="128"/>
      <c r="AE2" s="128"/>
      <c r="AF2" s="310"/>
      <c r="AG2" s="133"/>
      <c r="AH2" s="128"/>
      <c r="AI2" s="128"/>
      <c r="AJ2" s="310"/>
      <c r="AK2" s="134"/>
      <c r="AL2" s="128"/>
      <c r="AM2" s="128"/>
      <c r="AN2" s="310"/>
      <c r="AO2" s="135"/>
    </row>
    <row r="3" spans="1:41" s="136" customFormat="1" ht="32.25" customHeight="1">
      <c r="A3" s="1128" t="s">
        <v>629</v>
      </c>
      <c r="B3" s="1128"/>
      <c r="C3" s="1128"/>
      <c r="D3" s="1128"/>
      <c r="E3" s="1128"/>
      <c r="F3" s="1128"/>
      <c r="G3" s="1128"/>
      <c r="H3" s="1128"/>
      <c r="I3" s="1128"/>
      <c r="J3" s="1128"/>
      <c r="K3" s="1128"/>
      <c r="L3" s="1128"/>
      <c r="M3" s="1128"/>
      <c r="N3" s="1128"/>
      <c r="O3" s="1128"/>
      <c r="P3" s="1128"/>
      <c r="Q3" s="1128"/>
      <c r="R3" s="1128"/>
      <c r="S3" s="1128"/>
      <c r="T3" s="1128"/>
      <c r="U3" s="1129" t="s">
        <v>837</v>
      </c>
      <c r="V3" s="1129"/>
      <c r="W3" s="1129"/>
      <c r="X3" s="1129"/>
      <c r="Y3" s="1129"/>
      <c r="Z3" s="1129"/>
      <c r="AA3" s="1129"/>
      <c r="AB3" s="1129"/>
      <c r="AC3" s="1129"/>
      <c r="AD3" s="1129"/>
      <c r="AE3" s="1129"/>
      <c r="AF3" s="1129"/>
      <c r="AG3" s="1129"/>
      <c r="AH3" s="1129"/>
      <c r="AI3" s="1129"/>
      <c r="AJ3" s="1129"/>
      <c r="AK3" s="1129"/>
      <c r="AL3" s="1129"/>
      <c r="AM3" s="1129"/>
      <c r="AN3" s="1129"/>
      <c r="AO3" s="1129"/>
    </row>
    <row r="4" spans="2:40" s="137" customFormat="1" ht="12">
      <c r="B4" s="126"/>
      <c r="C4" s="126"/>
      <c r="D4" s="126"/>
      <c r="E4" s="126"/>
      <c r="F4" s="126"/>
      <c r="G4" s="126"/>
      <c r="H4" s="305"/>
      <c r="I4" s="126"/>
      <c r="J4" s="126"/>
      <c r="K4" s="126"/>
      <c r="L4" s="305"/>
      <c r="M4" s="126"/>
      <c r="N4" s="126"/>
      <c r="O4" s="126"/>
      <c r="P4" s="315"/>
      <c r="Q4" s="126"/>
      <c r="R4" s="126"/>
      <c r="S4" s="126"/>
      <c r="T4" s="315"/>
      <c r="U4" s="126"/>
      <c r="V4" s="126"/>
      <c r="W4" s="126"/>
      <c r="X4" s="305"/>
      <c r="Z4" s="126"/>
      <c r="AA4" s="126"/>
      <c r="AB4" s="318"/>
      <c r="AD4" s="126"/>
      <c r="AE4" s="126"/>
      <c r="AF4" s="318"/>
      <c r="AH4" s="126"/>
      <c r="AI4" s="126"/>
      <c r="AJ4" s="318"/>
      <c r="AL4" s="126"/>
      <c r="AM4" s="126"/>
      <c r="AN4" s="318"/>
    </row>
    <row r="5" spans="1:41" s="69" customFormat="1" ht="15" customHeight="1">
      <c r="A5" s="1114" t="s">
        <v>838</v>
      </c>
      <c r="B5" s="1114"/>
      <c r="C5" s="1114"/>
      <c r="D5" s="1114"/>
      <c r="E5" s="1114"/>
      <c r="F5" s="126"/>
      <c r="G5" s="126"/>
      <c r="H5" s="306"/>
      <c r="I5" s="138"/>
      <c r="J5" s="126"/>
      <c r="K5" s="126"/>
      <c r="L5" s="311"/>
      <c r="M5" s="139"/>
      <c r="N5" s="126"/>
      <c r="O5" s="126"/>
      <c r="P5" s="316"/>
      <c r="Q5" s="139"/>
      <c r="R5" s="126"/>
      <c r="S5" s="126"/>
      <c r="T5" s="316"/>
      <c r="U5" s="140"/>
      <c r="V5" s="126"/>
      <c r="W5" s="126"/>
      <c r="X5" s="311"/>
      <c r="Y5" s="141"/>
      <c r="Z5" s="126"/>
      <c r="AA5" s="126"/>
      <c r="AB5" s="311"/>
      <c r="AD5" s="126"/>
      <c r="AE5" s="126"/>
      <c r="AF5" s="311"/>
      <c r="AH5" s="126"/>
      <c r="AI5" s="126"/>
      <c r="AJ5" s="311"/>
      <c r="AK5" s="142"/>
      <c r="AL5" s="126"/>
      <c r="AM5" s="126"/>
      <c r="AN5" s="311"/>
      <c r="AO5" s="135" t="s">
        <v>839</v>
      </c>
    </row>
    <row r="6" spans="1:41" s="70" customFormat="1" ht="24.75" customHeight="1">
      <c r="A6" s="1115" t="s">
        <v>840</v>
      </c>
      <c r="B6" s="1118" t="s">
        <v>107</v>
      </c>
      <c r="C6" s="1119"/>
      <c r="D6" s="1120"/>
      <c r="E6" s="1112" t="s">
        <v>810</v>
      </c>
      <c r="F6" s="1112"/>
      <c r="G6" s="1112"/>
      <c r="H6" s="1112"/>
      <c r="I6" s="1112"/>
      <c r="J6" s="1112"/>
      <c r="K6" s="1112"/>
      <c r="L6" s="1113"/>
      <c r="M6" s="1124" t="s">
        <v>841</v>
      </c>
      <c r="N6" s="1125"/>
      <c r="O6" s="1125"/>
      <c r="P6" s="1125"/>
      <c r="Q6" s="1125"/>
      <c r="R6" s="1125"/>
      <c r="S6" s="1125"/>
      <c r="T6" s="1126"/>
      <c r="U6" s="1127" t="s">
        <v>812</v>
      </c>
      <c r="V6" s="1086"/>
      <c r="W6" s="1086"/>
      <c r="X6" s="1086"/>
      <c r="Y6" s="1086"/>
      <c r="Z6" s="1086"/>
      <c r="AA6" s="1086"/>
      <c r="AB6" s="1087"/>
      <c r="AC6" s="1088" t="s">
        <v>813</v>
      </c>
      <c r="AD6" s="1089"/>
      <c r="AE6" s="1089"/>
      <c r="AF6" s="1089"/>
      <c r="AG6" s="1089"/>
      <c r="AH6" s="1089"/>
      <c r="AI6" s="1089"/>
      <c r="AJ6" s="1090"/>
      <c r="AK6" s="1097" t="s">
        <v>814</v>
      </c>
      <c r="AL6" s="1098"/>
      <c r="AM6" s="1098"/>
      <c r="AN6" s="1099"/>
      <c r="AO6" s="1130" t="s">
        <v>176</v>
      </c>
    </row>
    <row r="7" spans="1:41" s="70" customFormat="1" ht="24.75" customHeight="1">
      <c r="A7" s="1116"/>
      <c r="B7" s="1121"/>
      <c r="C7" s="1122"/>
      <c r="D7" s="1123"/>
      <c r="E7" s="1109" t="s">
        <v>815</v>
      </c>
      <c r="F7" s="1109"/>
      <c r="G7" s="1109"/>
      <c r="H7" s="1110"/>
      <c r="I7" s="1108" t="s">
        <v>816</v>
      </c>
      <c r="J7" s="1109"/>
      <c r="K7" s="1109"/>
      <c r="L7" s="1110"/>
      <c r="M7" s="1108" t="s">
        <v>815</v>
      </c>
      <c r="N7" s="1109"/>
      <c r="O7" s="1109"/>
      <c r="P7" s="1110"/>
      <c r="Q7" s="1108" t="s">
        <v>816</v>
      </c>
      <c r="R7" s="1109"/>
      <c r="S7" s="1109"/>
      <c r="T7" s="1110"/>
      <c r="U7" s="1108" t="s">
        <v>815</v>
      </c>
      <c r="V7" s="1109"/>
      <c r="W7" s="1109"/>
      <c r="X7" s="1110"/>
      <c r="Y7" s="1108" t="s">
        <v>816</v>
      </c>
      <c r="Z7" s="1109"/>
      <c r="AA7" s="1109"/>
      <c r="AB7" s="1110"/>
      <c r="AC7" s="1108" t="s">
        <v>815</v>
      </c>
      <c r="AD7" s="1109"/>
      <c r="AE7" s="1109"/>
      <c r="AF7" s="1110"/>
      <c r="AG7" s="1108" t="s">
        <v>816</v>
      </c>
      <c r="AH7" s="1109"/>
      <c r="AI7" s="1109"/>
      <c r="AJ7" s="1110"/>
      <c r="AK7" s="1100"/>
      <c r="AL7" s="1101"/>
      <c r="AM7" s="1101"/>
      <c r="AN7" s="1102"/>
      <c r="AO7" s="1131"/>
    </row>
    <row r="8" spans="1:41" s="70" customFormat="1" ht="51" customHeight="1">
      <c r="A8" s="1117"/>
      <c r="B8" s="850" t="s">
        <v>817</v>
      </c>
      <c r="C8" s="850" t="s">
        <v>818</v>
      </c>
      <c r="D8" s="851" t="s">
        <v>97</v>
      </c>
      <c r="E8" s="804"/>
      <c r="F8" s="805" t="s">
        <v>819</v>
      </c>
      <c r="G8" s="806" t="s">
        <v>820</v>
      </c>
      <c r="H8" s="852" t="s">
        <v>863</v>
      </c>
      <c r="I8" s="804"/>
      <c r="J8" s="805" t="s">
        <v>819</v>
      </c>
      <c r="K8" s="806" t="s">
        <v>820</v>
      </c>
      <c r="L8" s="852" t="s">
        <v>842</v>
      </c>
      <c r="M8" s="804"/>
      <c r="N8" s="805" t="s">
        <v>819</v>
      </c>
      <c r="O8" s="806" t="s">
        <v>820</v>
      </c>
      <c r="P8" s="852" t="s">
        <v>842</v>
      </c>
      <c r="Q8" s="804"/>
      <c r="R8" s="805" t="s">
        <v>819</v>
      </c>
      <c r="S8" s="806" t="s">
        <v>820</v>
      </c>
      <c r="T8" s="852" t="s">
        <v>842</v>
      </c>
      <c r="U8" s="804"/>
      <c r="V8" s="805" t="s">
        <v>819</v>
      </c>
      <c r="W8" s="806" t="s">
        <v>820</v>
      </c>
      <c r="X8" s="852" t="s">
        <v>842</v>
      </c>
      <c r="Y8" s="804"/>
      <c r="Z8" s="805" t="s">
        <v>819</v>
      </c>
      <c r="AA8" s="806" t="s">
        <v>820</v>
      </c>
      <c r="AB8" s="852" t="s">
        <v>842</v>
      </c>
      <c r="AC8" s="804"/>
      <c r="AD8" s="805" t="s">
        <v>819</v>
      </c>
      <c r="AE8" s="806" t="s">
        <v>820</v>
      </c>
      <c r="AF8" s="852" t="s">
        <v>842</v>
      </c>
      <c r="AG8" s="804"/>
      <c r="AH8" s="805" t="s">
        <v>819</v>
      </c>
      <c r="AI8" s="806" t="s">
        <v>820</v>
      </c>
      <c r="AJ8" s="852" t="s">
        <v>842</v>
      </c>
      <c r="AK8" s="809"/>
      <c r="AL8" s="805" t="s">
        <v>819</v>
      </c>
      <c r="AM8" s="806" t="s">
        <v>820</v>
      </c>
      <c r="AN8" s="852" t="s">
        <v>842</v>
      </c>
      <c r="AO8" s="1132"/>
    </row>
    <row r="9" spans="1:41" s="69" customFormat="1" ht="21" customHeight="1" hidden="1">
      <c r="A9" s="853" t="s">
        <v>843</v>
      </c>
      <c r="B9" s="427"/>
      <c r="C9" s="427"/>
      <c r="D9" s="427">
        <f aca="true" t="shared" si="0" ref="D9:D23">SUM(B9:C9)/2</f>
        <v>0</v>
      </c>
      <c r="E9" s="854"/>
      <c r="F9" s="854"/>
      <c r="G9" s="854"/>
      <c r="H9" s="429"/>
      <c r="I9" s="854"/>
      <c r="J9" s="854"/>
      <c r="K9" s="854"/>
      <c r="L9" s="855"/>
      <c r="M9" s="854"/>
      <c r="N9" s="854"/>
      <c r="O9" s="854"/>
      <c r="P9" s="856">
        <f aca="true" t="shared" si="1" ref="P9:P23">M9/153569*100</f>
        <v>0</v>
      </c>
      <c r="Q9" s="854"/>
      <c r="R9" s="854"/>
      <c r="S9" s="854"/>
      <c r="T9" s="855"/>
      <c r="U9" s="854"/>
      <c r="V9" s="854"/>
      <c r="W9" s="854"/>
      <c r="X9" s="856"/>
      <c r="Y9" s="854"/>
      <c r="Z9" s="854"/>
      <c r="AA9" s="854"/>
      <c r="AB9" s="856"/>
      <c r="AC9" s="854"/>
      <c r="AD9" s="854"/>
      <c r="AE9" s="854"/>
      <c r="AF9" s="856"/>
      <c r="AG9" s="854"/>
      <c r="AH9" s="854"/>
      <c r="AI9" s="854"/>
      <c r="AJ9" s="856"/>
      <c r="AK9" s="857"/>
      <c r="AL9" s="854"/>
      <c r="AM9" s="854"/>
      <c r="AN9" s="856"/>
      <c r="AO9" s="858" t="s">
        <v>142</v>
      </c>
    </row>
    <row r="10" spans="1:41" ht="21" customHeight="1" hidden="1">
      <c r="A10" s="853" t="s">
        <v>844</v>
      </c>
      <c r="B10" s="427"/>
      <c r="C10" s="427"/>
      <c r="D10" s="427">
        <f t="shared" si="0"/>
        <v>0</v>
      </c>
      <c r="E10" s="854"/>
      <c r="F10" s="854"/>
      <c r="G10" s="854"/>
      <c r="H10" s="429"/>
      <c r="I10" s="854"/>
      <c r="J10" s="854"/>
      <c r="K10" s="854"/>
      <c r="L10" s="855"/>
      <c r="M10" s="854"/>
      <c r="N10" s="854"/>
      <c r="O10" s="854"/>
      <c r="P10" s="856">
        <f t="shared" si="1"/>
        <v>0</v>
      </c>
      <c r="Q10" s="854"/>
      <c r="R10" s="854"/>
      <c r="S10" s="854"/>
      <c r="T10" s="855"/>
      <c r="U10" s="854"/>
      <c r="V10" s="854"/>
      <c r="W10" s="854"/>
      <c r="X10" s="856"/>
      <c r="Y10" s="854"/>
      <c r="Z10" s="854"/>
      <c r="AA10" s="854"/>
      <c r="AB10" s="856"/>
      <c r="AC10" s="854"/>
      <c r="AD10" s="854"/>
      <c r="AE10" s="854"/>
      <c r="AF10" s="856"/>
      <c r="AG10" s="854"/>
      <c r="AH10" s="854"/>
      <c r="AI10" s="854"/>
      <c r="AJ10" s="856"/>
      <c r="AK10" s="857"/>
      <c r="AL10" s="854"/>
      <c r="AM10" s="854"/>
      <c r="AN10" s="856"/>
      <c r="AO10" s="858" t="s">
        <v>143</v>
      </c>
    </row>
    <row r="11" spans="1:41" ht="21" customHeight="1" hidden="1">
      <c r="A11" s="853" t="s">
        <v>845</v>
      </c>
      <c r="B11" s="427"/>
      <c r="C11" s="427"/>
      <c r="D11" s="427">
        <f t="shared" si="0"/>
        <v>0</v>
      </c>
      <c r="E11" s="854"/>
      <c r="F11" s="854"/>
      <c r="G11" s="854"/>
      <c r="H11" s="429"/>
      <c r="I11" s="854"/>
      <c r="J11" s="854"/>
      <c r="K11" s="854"/>
      <c r="L11" s="855"/>
      <c r="M11" s="854"/>
      <c r="N11" s="854"/>
      <c r="O11" s="854"/>
      <c r="P11" s="856">
        <f t="shared" si="1"/>
        <v>0</v>
      </c>
      <c r="Q11" s="854"/>
      <c r="R11" s="854"/>
      <c r="S11" s="854"/>
      <c r="T11" s="855"/>
      <c r="U11" s="854"/>
      <c r="V11" s="854"/>
      <c r="W11" s="854"/>
      <c r="X11" s="856"/>
      <c r="Y11" s="854"/>
      <c r="Z11" s="854"/>
      <c r="AA11" s="854"/>
      <c r="AB11" s="856"/>
      <c r="AC11" s="854"/>
      <c r="AD11" s="854"/>
      <c r="AE11" s="854"/>
      <c r="AF11" s="856"/>
      <c r="AG11" s="854"/>
      <c r="AH11" s="854"/>
      <c r="AI11" s="854"/>
      <c r="AJ11" s="856"/>
      <c r="AK11" s="857"/>
      <c r="AL11" s="854"/>
      <c r="AM11" s="854"/>
      <c r="AN11" s="856"/>
      <c r="AO11" s="858" t="s">
        <v>132</v>
      </c>
    </row>
    <row r="12" spans="1:41" ht="21" customHeight="1" hidden="1">
      <c r="A12" s="853" t="s">
        <v>846</v>
      </c>
      <c r="B12" s="427"/>
      <c r="C12" s="427"/>
      <c r="D12" s="427">
        <f t="shared" si="0"/>
        <v>0</v>
      </c>
      <c r="E12" s="854"/>
      <c r="F12" s="854"/>
      <c r="G12" s="854"/>
      <c r="H12" s="429"/>
      <c r="I12" s="854"/>
      <c r="J12" s="854"/>
      <c r="K12" s="854"/>
      <c r="L12" s="855"/>
      <c r="M12" s="854"/>
      <c r="N12" s="854"/>
      <c r="O12" s="854"/>
      <c r="P12" s="856">
        <f t="shared" si="1"/>
        <v>0</v>
      </c>
      <c r="Q12" s="854"/>
      <c r="R12" s="854"/>
      <c r="S12" s="854"/>
      <c r="T12" s="855"/>
      <c r="U12" s="854"/>
      <c r="V12" s="854"/>
      <c r="W12" s="854"/>
      <c r="X12" s="856"/>
      <c r="Y12" s="854"/>
      <c r="Z12" s="854"/>
      <c r="AA12" s="854"/>
      <c r="AB12" s="856"/>
      <c r="AC12" s="854"/>
      <c r="AD12" s="854"/>
      <c r="AE12" s="854"/>
      <c r="AF12" s="856"/>
      <c r="AG12" s="854"/>
      <c r="AH12" s="854"/>
      <c r="AI12" s="854"/>
      <c r="AJ12" s="856"/>
      <c r="AK12" s="857"/>
      <c r="AL12" s="854"/>
      <c r="AM12" s="854"/>
      <c r="AN12" s="856"/>
      <c r="AO12" s="858" t="s">
        <v>133</v>
      </c>
    </row>
    <row r="13" spans="1:41" ht="21" customHeight="1" hidden="1">
      <c r="A13" s="853" t="s">
        <v>847</v>
      </c>
      <c r="B13" s="427"/>
      <c r="C13" s="427"/>
      <c r="D13" s="427">
        <f t="shared" si="0"/>
        <v>0</v>
      </c>
      <c r="E13" s="854"/>
      <c r="F13" s="854"/>
      <c r="G13" s="854"/>
      <c r="H13" s="429"/>
      <c r="I13" s="854"/>
      <c r="J13" s="854"/>
      <c r="K13" s="854"/>
      <c r="L13" s="855"/>
      <c r="M13" s="854"/>
      <c r="N13" s="854"/>
      <c r="O13" s="854"/>
      <c r="P13" s="856">
        <f t="shared" si="1"/>
        <v>0</v>
      </c>
      <c r="Q13" s="854"/>
      <c r="R13" s="854"/>
      <c r="S13" s="854"/>
      <c r="T13" s="855"/>
      <c r="U13" s="854"/>
      <c r="V13" s="854"/>
      <c r="W13" s="854"/>
      <c r="X13" s="856"/>
      <c r="Y13" s="854"/>
      <c r="Z13" s="854"/>
      <c r="AA13" s="854"/>
      <c r="AB13" s="856"/>
      <c r="AC13" s="854"/>
      <c r="AD13" s="854"/>
      <c r="AE13" s="854"/>
      <c r="AF13" s="856"/>
      <c r="AG13" s="854"/>
      <c r="AH13" s="854"/>
      <c r="AI13" s="854"/>
      <c r="AJ13" s="856"/>
      <c r="AK13" s="857"/>
      <c r="AL13" s="854"/>
      <c r="AM13" s="854"/>
      <c r="AN13" s="856"/>
      <c r="AO13" s="858" t="s">
        <v>144</v>
      </c>
    </row>
    <row r="14" spans="1:41" ht="21" customHeight="1" hidden="1">
      <c r="A14" s="853" t="s">
        <v>848</v>
      </c>
      <c r="B14" s="427"/>
      <c r="C14" s="427"/>
      <c r="D14" s="427">
        <f t="shared" si="0"/>
        <v>0</v>
      </c>
      <c r="E14" s="854"/>
      <c r="F14" s="854"/>
      <c r="G14" s="854"/>
      <c r="H14" s="429"/>
      <c r="I14" s="854"/>
      <c r="J14" s="854"/>
      <c r="K14" s="854"/>
      <c r="L14" s="855"/>
      <c r="M14" s="854"/>
      <c r="N14" s="854"/>
      <c r="O14" s="854"/>
      <c r="P14" s="856">
        <f t="shared" si="1"/>
        <v>0</v>
      </c>
      <c r="Q14" s="854"/>
      <c r="R14" s="854"/>
      <c r="S14" s="854"/>
      <c r="T14" s="855"/>
      <c r="U14" s="854"/>
      <c r="V14" s="854"/>
      <c r="W14" s="854"/>
      <c r="X14" s="856"/>
      <c r="Y14" s="854"/>
      <c r="Z14" s="854"/>
      <c r="AA14" s="854"/>
      <c r="AB14" s="856"/>
      <c r="AC14" s="854"/>
      <c r="AD14" s="854"/>
      <c r="AE14" s="854"/>
      <c r="AF14" s="856"/>
      <c r="AG14" s="854"/>
      <c r="AH14" s="854"/>
      <c r="AI14" s="854"/>
      <c r="AJ14" s="856"/>
      <c r="AK14" s="857"/>
      <c r="AL14" s="854"/>
      <c r="AM14" s="854"/>
      <c r="AN14" s="856"/>
      <c r="AO14" s="858" t="s">
        <v>134</v>
      </c>
    </row>
    <row r="15" spans="1:41" ht="21" customHeight="1" hidden="1">
      <c r="A15" s="853" t="s">
        <v>849</v>
      </c>
      <c r="B15" s="427"/>
      <c r="C15" s="427"/>
      <c r="D15" s="427">
        <f t="shared" si="0"/>
        <v>0</v>
      </c>
      <c r="E15" s="854"/>
      <c r="F15" s="854"/>
      <c r="G15" s="854"/>
      <c r="H15" s="429"/>
      <c r="I15" s="854"/>
      <c r="J15" s="854"/>
      <c r="K15" s="854"/>
      <c r="L15" s="855"/>
      <c r="M15" s="854"/>
      <c r="N15" s="854"/>
      <c r="O15" s="854"/>
      <c r="P15" s="856">
        <f t="shared" si="1"/>
        <v>0</v>
      </c>
      <c r="Q15" s="854"/>
      <c r="R15" s="854"/>
      <c r="S15" s="854"/>
      <c r="T15" s="855"/>
      <c r="U15" s="854"/>
      <c r="V15" s="854"/>
      <c r="W15" s="854"/>
      <c r="X15" s="856"/>
      <c r="Y15" s="854"/>
      <c r="Z15" s="854"/>
      <c r="AA15" s="854"/>
      <c r="AB15" s="856"/>
      <c r="AC15" s="854"/>
      <c r="AD15" s="854"/>
      <c r="AE15" s="854"/>
      <c r="AF15" s="856"/>
      <c r="AG15" s="854"/>
      <c r="AH15" s="854"/>
      <c r="AI15" s="854"/>
      <c r="AJ15" s="856"/>
      <c r="AK15" s="857"/>
      <c r="AL15" s="854"/>
      <c r="AM15" s="854"/>
      <c r="AN15" s="856"/>
      <c r="AO15" s="858" t="s">
        <v>145</v>
      </c>
    </row>
    <row r="16" spans="1:41" ht="21" customHeight="1" hidden="1">
      <c r="A16" s="853" t="s">
        <v>850</v>
      </c>
      <c r="B16" s="427"/>
      <c r="C16" s="427"/>
      <c r="D16" s="427">
        <f t="shared" si="0"/>
        <v>0</v>
      </c>
      <c r="E16" s="854"/>
      <c r="F16" s="854"/>
      <c r="G16" s="854"/>
      <c r="H16" s="429"/>
      <c r="I16" s="854"/>
      <c r="J16" s="854"/>
      <c r="K16" s="854"/>
      <c r="L16" s="855"/>
      <c r="M16" s="854"/>
      <c r="N16" s="854"/>
      <c r="O16" s="854"/>
      <c r="P16" s="856">
        <f t="shared" si="1"/>
        <v>0</v>
      </c>
      <c r="Q16" s="854"/>
      <c r="R16" s="854"/>
      <c r="S16" s="854"/>
      <c r="T16" s="855"/>
      <c r="U16" s="854"/>
      <c r="V16" s="854"/>
      <c r="W16" s="854"/>
      <c r="X16" s="856"/>
      <c r="Y16" s="854"/>
      <c r="Z16" s="854"/>
      <c r="AA16" s="854"/>
      <c r="AB16" s="856"/>
      <c r="AC16" s="854"/>
      <c r="AD16" s="854"/>
      <c r="AE16" s="854"/>
      <c r="AF16" s="856"/>
      <c r="AG16" s="854"/>
      <c r="AH16" s="854"/>
      <c r="AI16" s="854"/>
      <c r="AJ16" s="856"/>
      <c r="AK16" s="857"/>
      <c r="AL16" s="854"/>
      <c r="AM16" s="854"/>
      <c r="AN16" s="856"/>
      <c r="AO16" s="858" t="s">
        <v>146</v>
      </c>
    </row>
    <row r="17" spans="1:41" ht="21" customHeight="1" hidden="1">
      <c r="A17" s="853" t="s">
        <v>851</v>
      </c>
      <c r="B17" s="427"/>
      <c r="C17" s="427"/>
      <c r="D17" s="427">
        <f t="shared" si="0"/>
        <v>0</v>
      </c>
      <c r="E17" s="854"/>
      <c r="F17" s="854"/>
      <c r="G17" s="854"/>
      <c r="H17" s="429"/>
      <c r="I17" s="854"/>
      <c r="J17" s="854"/>
      <c r="K17" s="854"/>
      <c r="L17" s="855"/>
      <c r="M17" s="854"/>
      <c r="N17" s="854"/>
      <c r="O17" s="854"/>
      <c r="P17" s="856">
        <f t="shared" si="1"/>
        <v>0</v>
      </c>
      <c r="Q17" s="854"/>
      <c r="R17" s="854"/>
      <c r="S17" s="854"/>
      <c r="T17" s="855"/>
      <c r="U17" s="854"/>
      <c r="V17" s="854"/>
      <c r="W17" s="854"/>
      <c r="X17" s="856"/>
      <c r="Y17" s="854"/>
      <c r="Z17" s="854"/>
      <c r="AA17" s="854"/>
      <c r="AB17" s="856"/>
      <c r="AC17" s="854"/>
      <c r="AD17" s="854"/>
      <c r="AE17" s="854"/>
      <c r="AF17" s="856"/>
      <c r="AG17" s="854"/>
      <c r="AH17" s="854"/>
      <c r="AI17" s="854"/>
      <c r="AJ17" s="856"/>
      <c r="AK17" s="857"/>
      <c r="AL17" s="854"/>
      <c r="AM17" s="854"/>
      <c r="AN17" s="856"/>
      <c r="AO17" s="858" t="s">
        <v>147</v>
      </c>
    </row>
    <row r="18" spans="1:41" ht="21" customHeight="1" hidden="1">
      <c r="A18" s="853" t="s">
        <v>852</v>
      </c>
      <c r="B18" s="427"/>
      <c r="C18" s="427"/>
      <c r="D18" s="427">
        <f t="shared" si="0"/>
        <v>0</v>
      </c>
      <c r="E18" s="854"/>
      <c r="F18" s="854"/>
      <c r="G18" s="854"/>
      <c r="H18" s="429"/>
      <c r="I18" s="854"/>
      <c r="J18" s="854"/>
      <c r="K18" s="854"/>
      <c r="L18" s="855"/>
      <c r="M18" s="854"/>
      <c r="N18" s="854"/>
      <c r="O18" s="854"/>
      <c r="P18" s="856">
        <f t="shared" si="1"/>
        <v>0</v>
      </c>
      <c r="Q18" s="854"/>
      <c r="R18" s="854"/>
      <c r="S18" s="854"/>
      <c r="T18" s="855"/>
      <c r="U18" s="854"/>
      <c r="V18" s="854"/>
      <c r="W18" s="854"/>
      <c r="X18" s="856"/>
      <c r="Y18" s="854"/>
      <c r="Z18" s="854"/>
      <c r="AA18" s="854"/>
      <c r="AB18" s="856"/>
      <c r="AC18" s="854"/>
      <c r="AD18" s="854"/>
      <c r="AE18" s="854"/>
      <c r="AF18" s="856"/>
      <c r="AG18" s="854"/>
      <c r="AH18" s="854"/>
      <c r="AI18" s="854"/>
      <c r="AJ18" s="856"/>
      <c r="AK18" s="857"/>
      <c r="AL18" s="854"/>
      <c r="AM18" s="854"/>
      <c r="AN18" s="856"/>
      <c r="AO18" s="858" t="s">
        <v>148</v>
      </c>
    </row>
    <row r="19" spans="1:41" ht="21" customHeight="1" hidden="1">
      <c r="A19" s="853" t="s">
        <v>853</v>
      </c>
      <c r="B19" s="427"/>
      <c r="C19" s="427"/>
      <c r="D19" s="427">
        <f t="shared" si="0"/>
        <v>0</v>
      </c>
      <c r="E19" s="854"/>
      <c r="F19" s="854"/>
      <c r="G19" s="854"/>
      <c r="H19" s="429"/>
      <c r="I19" s="854"/>
      <c r="J19" s="854"/>
      <c r="K19" s="854"/>
      <c r="L19" s="855"/>
      <c r="M19" s="854"/>
      <c r="N19" s="854"/>
      <c r="O19" s="854"/>
      <c r="P19" s="856">
        <f t="shared" si="1"/>
        <v>0</v>
      </c>
      <c r="Q19" s="854"/>
      <c r="R19" s="854"/>
      <c r="S19" s="854"/>
      <c r="T19" s="855"/>
      <c r="U19" s="854"/>
      <c r="V19" s="854"/>
      <c r="W19" s="854"/>
      <c r="X19" s="856"/>
      <c r="Y19" s="854"/>
      <c r="Z19" s="854"/>
      <c r="AA19" s="854"/>
      <c r="AB19" s="856"/>
      <c r="AC19" s="854"/>
      <c r="AD19" s="854"/>
      <c r="AE19" s="854"/>
      <c r="AF19" s="856"/>
      <c r="AG19" s="854"/>
      <c r="AH19" s="854"/>
      <c r="AI19" s="854"/>
      <c r="AJ19" s="856"/>
      <c r="AK19" s="857"/>
      <c r="AL19" s="854"/>
      <c r="AM19" s="854"/>
      <c r="AN19" s="856"/>
      <c r="AO19" s="858" t="s">
        <v>149</v>
      </c>
    </row>
    <row r="20" spans="1:41" ht="21" customHeight="1" hidden="1">
      <c r="A20" s="853" t="s">
        <v>854</v>
      </c>
      <c r="B20" s="427"/>
      <c r="C20" s="427"/>
      <c r="D20" s="427">
        <f t="shared" si="0"/>
        <v>0</v>
      </c>
      <c r="E20" s="854"/>
      <c r="F20" s="854"/>
      <c r="G20" s="854"/>
      <c r="H20" s="429"/>
      <c r="I20" s="854"/>
      <c r="J20" s="854"/>
      <c r="K20" s="854"/>
      <c r="L20" s="855"/>
      <c r="M20" s="854"/>
      <c r="N20" s="854"/>
      <c r="O20" s="854"/>
      <c r="P20" s="856">
        <f t="shared" si="1"/>
        <v>0</v>
      </c>
      <c r="Q20" s="854"/>
      <c r="R20" s="854"/>
      <c r="S20" s="854"/>
      <c r="T20" s="855"/>
      <c r="U20" s="854"/>
      <c r="V20" s="854"/>
      <c r="W20" s="854"/>
      <c r="X20" s="856"/>
      <c r="Y20" s="854"/>
      <c r="Z20" s="854"/>
      <c r="AA20" s="854"/>
      <c r="AB20" s="856"/>
      <c r="AC20" s="854"/>
      <c r="AD20" s="854"/>
      <c r="AE20" s="854"/>
      <c r="AF20" s="856"/>
      <c r="AG20" s="854"/>
      <c r="AH20" s="854"/>
      <c r="AI20" s="854"/>
      <c r="AJ20" s="856"/>
      <c r="AK20" s="859"/>
      <c r="AL20" s="854"/>
      <c r="AM20" s="854"/>
      <c r="AN20" s="856"/>
      <c r="AO20" s="858" t="s">
        <v>136</v>
      </c>
    </row>
    <row r="21" spans="1:41" ht="21" customHeight="1" hidden="1">
      <c r="A21" s="853" t="s">
        <v>855</v>
      </c>
      <c r="B21" s="427"/>
      <c r="C21" s="427"/>
      <c r="D21" s="427">
        <f t="shared" si="0"/>
        <v>0</v>
      </c>
      <c r="E21" s="854"/>
      <c r="F21" s="854"/>
      <c r="G21" s="854"/>
      <c r="H21" s="429"/>
      <c r="I21" s="854"/>
      <c r="J21" s="854"/>
      <c r="K21" s="854"/>
      <c r="L21" s="855"/>
      <c r="M21" s="854"/>
      <c r="N21" s="854"/>
      <c r="O21" s="854"/>
      <c r="P21" s="856">
        <f t="shared" si="1"/>
        <v>0</v>
      </c>
      <c r="Q21" s="854"/>
      <c r="R21" s="854"/>
      <c r="S21" s="854"/>
      <c r="T21" s="855"/>
      <c r="U21" s="854"/>
      <c r="V21" s="854"/>
      <c r="W21" s="854"/>
      <c r="X21" s="856"/>
      <c r="Y21" s="854"/>
      <c r="Z21" s="854"/>
      <c r="AA21" s="854"/>
      <c r="AB21" s="856"/>
      <c r="AC21" s="854"/>
      <c r="AD21" s="854"/>
      <c r="AE21" s="854"/>
      <c r="AF21" s="856"/>
      <c r="AG21" s="854"/>
      <c r="AH21" s="854"/>
      <c r="AI21" s="854"/>
      <c r="AJ21" s="856"/>
      <c r="AK21" s="857"/>
      <c r="AL21" s="854"/>
      <c r="AM21" s="854"/>
      <c r="AN21" s="856"/>
      <c r="AO21" s="858" t="s">
        <v>137</v>
      </c>
    </row>
    <row r="22" spans="1:41" ht="21" customHeight="1" hidden="1">
      <c r="A22" s="853" t="s">
        <v>856</v>
      </c>
      <c r="B22" s="427"/>
      <c r="C22" s="427"/>
      <c r="D22" s="427">
        <f t="shared" si="0"/>
        <v>0</v>
      </c>
      <c r="E22" s="854"/>
      <c r="F22" s="854"/>
      <c r="G22" s="854"/>
      <c r="H22" s="429"/>
      <c r="I22" s="854"/>
      <c r="J22" s="854"/>
      <c r="K22" s="854"/>
      <c r="L22" s="855"/>
      <c r="M22" s="854"/>
      <c r="N22" s="854"/>
      <c r="O22" s="854"/>
      <c r="P22" s="856">
        <f t="shared" si="1"/>
        <v>0</v>
      </c>
      <c r="Q22" s="854"/>
      <c r="R22" s="854"/>
      <c r="S22" s="854"/>
      <c r="T22" s="855"/>
      <c r="U22" s="854"/>
      <c r="V22" s="854"/>
      <c r="W22" s="854"/>
      <c r="X22" s="856"/>
      <c r="Y22" s="854"/>
      <c r="Z22" s="854"/>
      <c r="AA22" s="854"/>
      <c r="AB22" s="856"/>
      <c r="AC22" s="854"/>
      <c r="AD22" s="854"/>
      <c r="AE22" s="854"/>
      <c r="AF22" s="856"/>
      <c r="AG22" s="854"/>
      <c r="AH22" s="854"/>
      <c r="AI22" s="854"/>
      <c r="AJ22" s="856"/>
      <c r="AK22" s="857"/>
      <c r="AL22" s="854"/>
      <c r="AM22" s="854"/>
      <c r="AN22" s="856"/>
      <c r="AO22" s="858" t="s">
        <v>150</v>
      </c>
    </row>
    <row r="23" spans="1:41" ht="21" customHeight="1" hidden="1">
      <c r="A23" s="860" t="s">
        <v>857</v>
      </c>
      <c r="B23" s="861"/>
      <c r="C23" s="861"/>
      <c r="D23" s="861">
        <f t="shared" si="0"/>
        <v>0</v>
      </c>
      <c r="E23" s="862"/>
      <c r="F23" s="862"/>
      <c r="G23" s="862"/>
      <c r="H23" s="863"/>
      <c r="I23" s="862"/>
      <c r="J23" s="862"/>
      <c r="K23" s="862"/>
      <c r="L23" s="864"/>
      <c r="M23" s="862"/>
      <c r="N23" s="862"/>
      <c r="O23" s="862"/>
      <c r="P23" s="856">
        <f t="shared" si="1"/>
        <v>0</v>
      </c>
      <c r="Q23" s="862"/>
      <c r="R23" s="862"/>
      <c r="S23" s="862"/>
      <c r="T23" s="864"/>
      <c r="U23" s="862"/>
      <c r="V23" s="862"/>
      <c r="W23" s="862"/>
      <c r="X23" s="865"/>
      <c r="Y23" s="862"/>
      <c r="Z23" s="862"/>
      <c r="AA23" s="862"/>
      <c r="AB23" s="865"/>
      <c r="AC23" s="862"/>
      <c r="AD23" s="862"/>
      <c r="AE23" s="862"/>
      <c r="AF23" s="865"/>
      <c r="AG23" s="862"/>
      <c r="AH23" s="862"/>
      <c r="AI23" s="862"/>
      <c r="AJ23" s="865"/>
      <c r="AK23" s="866"/>
      <c r="AL23" s="862"/>
      <c r="AM23" s="862"/>
      <c r="AN23" s="865"/>
      <c r="AO23" s="867" t="s">
        <v>135</v>
      </c>
    </row>
    <row r="24" spans="1:41" s="69" customFormat="1" ht="21" customHeight="1">
      <c r="A24" s="426">
        <v>2015</v>
      </c>
      <c r="B24" s="427">
        <v>104321</v>
      </c>
      <c r="C24" s="427">
        <v>104754</v>
      </c>
      <c r="D24" s="427">
        <v>104537.5</v>
      </c>
      <c r="E24" s="428">
        <v>13899</v>
      </c>
      <c r="F24" s="428">
        <v>7348</v>
      </c>
      <c r="G24" s="428">
        <v>6551</v>
      </c>
      <c r="H24" s="429">
        <v>12.600000000000001</v>
      </c>
      <c r="I24" s="428">
        <v>13212</v>
      </c>
      <c r="J24" s="428">
        <v>6875</v>
      </c>
      <c r="K24" s="428">
        <v>6337</v>
      </c>
      <c r="L24" s="429">
        <v>11.7</v>
      </c>
      <c r="M24" s="428">
        <v>6252</v>
      </c>
      <c r="N24" s="854">
        <v>3209</v>
      </c>
      <c r="O24" s="854">
        <v>3043</v>
      </c>
      <c r="P24" s="856">
        <v>5.5</v>
      </c>
      <c r="Q24" s="428">
        <v>6252</v>
      </c>
      <c r="R24" s="854">
        <v>3209</v>
      </c>
      <c r="S24" s="854">
        <v>3043</v>
      </c>
      <c r="T24" s="429">
        <v>5.699999999999999</v>
      </c>
      <c r="U24" s="428">
        <v>1679</v>
      </c>
      <c r="V24" s="428">
        <v>873</v>
      </c>
      <c r="W24" s="428">
        <v>806</v>
      </c>
      <c r="X24" s="429">
        <v>1.5</v>
      </c>
      <c r="Y24" s="428">
        <v>1693</v>
      </c>
      <c r="Z24" s="428">
        <v>843</v>
      </c>
      <c r="AA24" s="428">
        <v>850</v>
      </c>
      <c r="AB24" s="429">
        <v>1.4999999999999998</v>
      </c>
      <c r="AC24" s="428">
        <v>5968</v>
      </c>
      <c r="AD24" s="428">
        <v>3266</v>
      </c>
      <c r="AE24" s="428">
        <v>2702</v>
      </c>
      <c r="AF24" s="429">
        <v>5.1000000000000005</v>
      </c>
      <c r="AG24" s="428">
        <v>5267</v>
      </c>
      <c r="AH24" s="428">
        <v>2823</v>
      </c>
      <c r="AI24" s="428">
        <v>2444</v>
      </c>
      <c r="AJ24" s="429">
        <v>4.6</v>
      </c>
      <c r="AK24" s="428">
        <v>687</v>
      </c>
      <c r="AL24" s="428">
        <v>473</v>
      </c>
      <c r="AM24" s="428">
        <v>214</v>
      </c>
      <c r="AN24" s="429">
        <v>0.49999999999999994</v>
      </c>
      <c r="AO24" s="430">
        <v>2015</v>
      </c>
    </row>
    <row r="25" spans="1:41" s="69" customFormat="1" ht="21" customHeight="1">
      <c r="A25" s="426">
        <v>2016</v>
      </c>
      <c r="B25" s="427">
        <v>104754</v>
      </c>
      <c r="C25" s="427">
        <v>103873</v>
      </c>
      <c r="D25" s="427">
        <v>104313.5</v>
      </c>
      <c r="E25" s="428">
        <v>11899</v>
      </c>
      <c r="F25" s="428">
        <v>6262</v>
      </c>
      <c r="G25" s="428">
        <v>5637</v>
      </c>
      <c r="H25" s="429">
        <v>11.500000000000002</v>
      </c>
      <c r="I25" s="428">
        <v>12506</v>
      </c>
      <c r="J25" s="428">
        <v>6529</v>
      </c>
      <c r="K25" s="428">
        <v>5977</v>
      </c>
      <c r="L25" s="429">
        <v>12</v>
      </c>
      <c r="M25" s="428">
        <v>5617</v>
      </c>
      <c r="N25" s="428">
        <v>2835</v>
      </c>
      <c r="O25" s="428">
        <v>2782</v>
      </c>
      <c r="P25" s="429">
        <v>5.4</v>
      </c>
      <c r="Q25" s="428">
        <v>5617</v>
      </c>
      <c r="R25" s="428">
        <v>2835</v>
      </c>
      <c r="S25" s="428">
        <v>2782</v>
      </c>
      <c r="T25" s="429">
        <v>5.4</v>
      </c>
      <c r="U25" s="428">
        <v>1318</v>
      </c>
      <c r="V25" s="428">
        <v>691</v>
      </c>
      <c r="W25" s="428">
        <v>627</v>
      </c>
      <c r="X25" s="429">
        <v>1.1000000000000003</v>
      </c>
      <c r="Y25" s="428">
        <v>1911</v>
      </c>
      <c r="Z25" s="428">
        <v>1013</v>
      </c>
      <c r="AA25" s="428">
        <v>898</v>
      </c>
      <c r="AB25" s="429">
        <v>1.8</v>
      </c>
      <c r="AC25" s="428">
        <v>4964</v>
      </c>
      <c r="AD25" s="428">
        <v>2736</v>
      </c>
      <c r="AE25" s="428">
        <v>2228</v>
      </c>
      <c r="AF25" s="429">
        <v>4.9</v>
      </c>
      <c r="AG25" s="428">
        <v>4978</v>
      </c>
      <c r="AH25" s="428">
        <v>2681</v>
      </c>
      <c r="AI25" s="428">
        <v>2297</v>
      </c>
      <c r="AJ25" s="429">
        <v>4.800000000000001</v>
      </c>
      <c r="AK25" s="428">
        <v>-607</v>
      </c>
      <c r="AL25" s="428">
        <v>-267</v>
      </c>
      <c r="AM25" s="428">
        <v>-340</v>
      </c>
      <c r="AN25" s="429">
        <v>-0.7</v>
      </c>
      <c r="AO25" s="430">
        <v>2016</v>
      </c>
    </row>
    <row r="26" spans="1:41" s="424" customFormat="1" ht="21" customHeight="1">
      <c r="A26" s="426">
        <v>2017</v>
      </c>
      <c r="B26" s="427">
        <v>103873</v>
      </c>
      <c r="C26" s="427">
        <v>103198</v>
      </c>
      <c r="D26" s="427">
        <v>103535.5</v>
      </c>
      <c r="E26" s="428">
        <v>13960</v>
      </c>
      <c r="F26" s="428">
        <v>7288</v>
      </c>
      <c r="G26" s="428">
        <v>6672</v>
      </c>
      <c r="H26" s="429">
        <v>13.5</v>
      </c>
      <c r="I26" s="428">
        <v>14246</v>
      </c>
      <c r="J26" s="428">
        <v>7367</v>
      </c>
      <c r="K26" s="428">
        <v>6879</v>
      </c>
      <c r="L26" s="429">
        <v>13.8</v>
      </c>
      <c r="M26" s="428">
        <v>7488</v>
      </c>
      <c r="N26" s="428">
        <v>3779</v>
      </c>
      <c r="O26" s="428">
        <v>3709</v>
      </c>
      <c r="P26" s="429">
        <v>7</v>
      </c>
      <c r="Q26" s="421">
        <v>7488</v>
      </c>
      <c r="R26" s="428">
        <v>3779</v>
      </c>
      <c r="S26" s="428">
        <v>3709</v>
      </c>
      <c r="T26" s="429">
        <v>7</v>
      </c>
      <c r="U26" s="428">
        <v>1499</v>
      </c>
      <c r="V26" s="428">
        <v>792</v>
      </c>
      <c r="W26" s="428">
        <v>707</v>
      </c>
      <c r="X26" s="429">
        <v>1.3</v>
      </c>
      <c r="Y26" s="428">
        <v>1777</v>
      </c>
      <c r="Z26" s="428">
        <v>936</v>
      </c>
      <c r="AA26" s="428">
        <v>841</v>
      </c>
      <c r="AB26" s="429">
        <v>1.5</v>
      </c>
      <c r="AC26" s="421">
        <v>4973</v>
      </c>
      <c r="AD26" s="428">
        <v>2717</v>
      </c>
      <c r="AE26" s="428">
        <v>2256</v>
      </c>
      <c r="AF26" s="429">
        <v>4.8</v>
      </c>
      <c r="AG26" s="421">
        <v>4981</v>
      </c>
      <c r="AH26" s="428">
        <v>2652</v>
      </c>
      <c r="AI26" s="428">
        <v>2329</v>
      </c>
      <c r="AJ26" s="429">
        <v>4.800000000000001</v>
      </c>
      <c r="AK26" s="428">
        <v>-286</v>
      </c>
      <c r="AL26" s="428">
        <v>-79</v>
      </c>
      <c r="AM26" s="428">
        <v>-207</v>
      </c>
      <c r="AN26" s="429">
        <v>-0.2</v>
      </c>
      <c r="AO26" s="430">
        <v>2017</v>
      </c>
    </row>
    <row r="27" spans="1:41" s="424" customFormat="1" ht="21" customHeight="1">
      <c r="A27" s="426">
        <v>2018</v>
      </c>
      <c r="B27" s="427">
        <v>103198</v>
      </c>
      <c r="C27" s="427">
        <v>101990</v>
      </c>
      <c r="D27" s="427">
        <v>102594</v>
      </c>
      <c r="E27" s="428">
        <v>11228</v>
      </c>
      <c r="F27" s="428">
        <v>5888</v>
      </c>
      <c r="G27" s="428">
        <v>5364</v>
      </c>
      <c r="H27" s="429">
        <v>11</v>
      </c>
      <c r="I27" s="428">
        <v>11923</v>
      </c>
      <c r="J27" s="428">
        <v>6218</v>
      </c>
      <c r="K27" s="428">
        <v>5732</v>
      </c>
      <c r="L27" s="429">
        <v>11.5</v>
      </c>
      <c r="M27" s="428">
        <v>5466</v>
      </c>
      <c r="N27" s="428">
        <v>3162</v>
      </c>
      <c r="O27" s="428">
        <v>2304</v>
      </c>
      <c r="P27" s="429">
        <v>5.2</v>
      </c>
      <c r="Q27" s="421">
        <v>5466</v>
      </c>
      <c r="R27" s="428">
        <v>2944</v>
      </c>
      <c r="S27" s="428">
        <v>2522</v>
      </c>
      <c r="T27" s="429">
        <v>5.4</v>
      </c>
      <c r="U27" s="428">
        <v>1356</v>
      </c>
      <c r="V27" s="428">
        <v>743</v>
      </c>
      <c r="W27" s="428">
        <v>603</v>
      </c>
      <c r="X27" s="429">
        <v>1.0999999999999999</v>
      </c>
      <c r="Y27" s="428">
        <v>1568</v>
      </c>
      <c r="Z27" s="428">
        <v>856</v>
      </c>
      <c r="AA27" s="428">
        <v>712</v>
      </c>
      <c r="AB27" s="429">
        <v>1.4</v>
      </c>
      <c r="AC27" s="421">
        <v>4430</v>
      </c>
      <c r="AD27" s="428">
        <v>2457</v>
      </c>
      <c r="AE27" s="428">
        <v>1973</v>
      </c>
      <c r="AF27" s="429">
        <v>4.2</v>
      </c>
      <c r="AG27" s="421">
        <v>4915</v>
      </c>
      <c r="AH27" s="428">
        <v>2651</v>
      </c>
      <c r="AI27" s="428">
        <v>2264</v>
      </c>
      <c r="AJ27" s="429">
        <v>4.7</v>
      </c>
      <c r="AK27" s="428">
        <v>-707</v>
      </c>
      <c r="AL27" s="428">
        <v>-307</v>
      </c>
      <c r="AM27" s="428">
        <v>-400</v>
      </c>
      <c r="AN27" s="429">
        <v>-0.4</v>
      </c>
      <c r="AO27" s="430">
        <v>2018</v>
      </c>
    </row>
    <row r="28" spans="1:41" s="424" customFormat="1" ht="21" customHeight="1">
      <c r="A28" s="422">
        <v>2019</v>
      </c>
      <c r="B28" s="1028">
        <f>SUM(B29:B44)</f>
        <v>101990</v>
      </c>
      <c r="C28" s="1028">
        <f>SUM(C29:C44)</f>
        <v>101114</v>
      </c>
      <c r="D28" s="1028">
        <f>SUM(D29:D44)</f>
        <v>101552</v>
      </c>
      <c r="E28" s="868">
        <f>SUM(F28:G28)</f>
        <v>12027</v>
      </c>
      <c r="F28" s="868">
        <f>SUM(F29:F44)</f>
        <v>6296</v>
      </c>
      <c r="G28" s="868">
        <f>SUM(G29:G44)</f>
        <v>5731</v>
      </c>
      <c r="H28" s="869">
        <f>SUM(H29:H44)</f>
        <v>11.7</v>
      </c>
      <c r="I28" s="868">
        <f>SUM(J28:K28)</f>
        <v>12448</v>
      </c>
      <c r="J28" s="868">
        <f aca="true" t="shared" si="2" ref="J28:AN28">SUM(J29:J44)</f>
        <v>6463</v>
      </c>
      <c r="K28" s="868">
        <f t="shared" si="2"/>
        <v>5985</v>
      </c>
      <c r="L28" s="869">
        <f t="shared" si="2"/>
        <v>12.3</v>
      </c>
      <c r="M28" s="868">
        <f t="shared" si="2"/>
        <v>5909</v>
      </c>
      <c r="N28" s="868">
        <f t="shared" si="2"/>
        <v>2983</v>
      </c>
      <c r="O28" s="868">
        <f t="shared" si="2"/>
        <v>2926</v>
      </c>
      <c r="P28" s="869">
        <f t="shared" si="2"/>
        <v>5.8999999999999995</v>
      </c>
      <c r="Q28" s="868">
        <f t="shared" si="2"/>
        <v>5909</v>
      </c>
      <c r="R28" s="868">
        <f t="shared" si="2"/>
        <v>2983</v>
      </c>
      <c r="S28" s="868">
        <f t="shared" si="2"/>
        <v>2926</v>
      </c>
      <c r="T28" s="869">
        <f t="shared" si="2"/>
        <v>5.699999999999999</v>
      </c>
      <c r="U28" s="868">
        <f t="shared" si="2"/>
        <v>1379</v>
      </c>
      <c r="V28" s="868">
        <f t="shared" si="2"/>
        <v>776</v>
      </c>
      <c r="W28" s="868">
        <f t="shared" si="2"/>
        <v>603</v>
      </c>
      <c r="X28" s="869">
        <f t="shared" si="2"/>
        <v>1.4</v>
      </c>
      <c r="Y28" s="868">
        <f t="shared" si="2"/>
        <v>1643</v>
      </c>
      <c r="Z28" s="868">
        <f t="shared" si="2"/>
        <v>870</v>
      </c>
      <c r="AA28" s="868">
        <f t="shared" si="2"/>
        <v>773</v>
      </c>
      <c r="AB28" s="869">
        <f t="shared" si="2"/>
        <v>1.5</v>
      </c>
      <c r="AC28" s="868">
        <f t="shared" si="2"/>
        <v>4739</v>
      </c>
      <c r="AD28" s="868">
        <f t="shared" si="2"/>
        <v>2537</v>
      </c>
      <c r="AE28" s="868">
        <f t="shared" si="2"/>
        <v>2202</v>
      </c>
      <c r="AF28" s="869">
        <f t="shared" si="2"/>
        <v>35.4</v>
      </c>
      <c r="AG28" s="868">
        <f t="shared" si="2"/>
        <v>4896</v>
      </c>
      <c r="AH28" s="868">
        <f t="shared" si="2"/>
        <v>2610</v>
      </c>
      <c r="AI28" s="868">
        <f t="shared" si="2"/>
        <v>2286</v>
      </c>
      <c r="AJ28" s="869">
        <f t="shared" si="2"/>
        <v>4.9</v>
      </c>
      <c r="AK28" s="868">
        <f t="shared" si="2"/>
        <v>-421</v>
      </c>
      <c r="AL28" s="868">
        <f t="shared" si="2"/>
        <v>-167</v>
      </c>
      <c r="AM28" s="868">
        <f t="shared" si="2"/>
        <v>-254</v>
      </c>
      <c r="AN28" s="1025">
        <f t="shared" si="2"/>
        <v>-0.7000000000000001</v>
      </c>
      <c r="AO28" s="423">
        <v>2019</v>
      </c>
    </row>
    <row r="29" spans="1:41" s="69" customFormat="1" ht="21" customHeight="1">
      <c r="A29" s="870" t="s">
        <v>156</v>
      </c>
      <c r="B29" s="1029">
        <v>6595</v>
      </c>
      <c r="C29" s="1029">
        <v>6454</v>
      </c>
      <c r="D29" s="1029">
        <f aca="true" t="shared" si="3" ref="D29:D44">SUM(B29:C29)/2</f>
        <v>6524.5</v>
      </c>
      <c r="E29" s="421">
        <f>SUM(F29:G29)</f>
        <v>525</v>
      </c>
      <c r="F29" s="421">
        <f>SUM(N29,V29,AD29)</f>
        <v>290</v>
      </c>
      <c r="G29" s="421">
        <f>SUM(O29,W29,AE29)</f>
        <v>235</v>
      </c>
      <c r="H29" s="871">
        <f>ROUND((E29/$D$28)*100,1)</f>
        <v>0.5</v>
      </c>
      <c r="I29" s="421">
        <f>SUM(J29:K29)</f>
        <v>582</v>
      </c>
      <c r="J29" s="421">
        <f>SUM(R29,Z29,AH29)</f>
        <v>319</v>
      </c>
      <c r="K29" s="421">
        <f>SUM(S29,AA29,AI29)</f>
        <v>263</v>
      </c>
      <c r="L29" s="871">
        <f>ROUND((I29/$D$28)*100,1)</f>
        <v>0.6</v>
      </c>
      <c r="M29" s="421">
        <f>SUM(N29:O29)</f>
        <v>124</v>
      </c>
      <c r="N29" s="421">
        <v>67</v>
      </c>
      <c r="O29" s="421">
        <v>57</v>
      </c>
      <c r="P29" s="871">
        <f>ROUND((M29/$D$28)*100,1)</f>
        <v>0.1</v>
      </c>
      <c r="Q29" s="421">
        <f>SUM(R29:S29)</f>
        <v>204</v>
      </c>
      <c r="R29" s="421">
        <v>106</v>
      </c>
      <c r="S29" s="421">
        <v>98</v>
      </c>
      <c r="T29" s="871">
        <f>ROUND((Q29/$D$28)*100,1)</f>
        <v>0.2</v>
      </c>
      <c r="U29" s="421">
        <f>SUM(V29:W29)</f>
        <v>67</v>
      </c>
      <c r="V29" s="872">
        <v>37</v>
      </c>
      <c r="W29" s="872">
        <v>30</v>
      </c>
      <c r="X29" s="871">
        <f>ROUND((U29/$D$28)*100,1)</f>
        <v>0.1</v>
      </c>
      <c r="Y29" s="421">
        <f>SUM(Z29:AA29)</f>
        <v>79</v>
      </c>
      <c r="Z29" s="872">
        <v>47</v>
      </c>
      <c r="AA29" s="872">
        <v>32</v>
      </c>
      <c r="AB29" s="871">
        <f>ROUND((Y29/$D$28)*100,1)</f>
        <v>0.1</v>
      </c>
      <c r="AC29" s="421">
        <f>SUM(AD29:AE29)</f>
        <v>334</v>
      </c>
      <c r="AD29" s="872">
        <v>186</v>
      </c>
      <c r="AE29" s="872">
        <v>148</v>
      </c>
      <c r="AF29" s="871">
        <f>ROUND((AC29/$D$28)*100,1)</f>
        <v>0.3</v>
      </c>
      <c r="AG29" s="421">
        <f>SUM(AH29:AI29)</f>
        <v>299</v>
      </c>
      <c r="AH29" s="873">
        <v>166</v>
      </c>
      <c r="AI29" s="873">
        <v>133</v>
      </c>
      <c r="AJ29" s="871">
        <f>ROUND((AG29/$D$28)*100,1)</f>
        <v>0.3</v>
      </c>
      <c r="AK29" s="421">
        <f>SUM(AL29:AM29)</f>
        <v>-57</v>
      </c>
      <c r="AL29" s="421">
        <f>F29-J29</f>
        <v>-29</v>
      </c>
      <c r="AM29" s="421">
        <f>G29-K29</f>
        <v>-28</v>
      </c>
      <c r="AN29" s="1026">
        <f>ROUND((AK29/$D$28)*100,1)</f>
        <v>-0.1</v>
      </c>
      <c r="AO29" s="874" t="s">
        <v>116</v>
      </c>
    </row>
    <row r="30" spans="1:41" ht="21" customHeight="1">
      <c r="A30" s="870" t="s">
        <v>157</v>
      </c>
      <c r="B30" s="1029">
        <v>1669</v>
      </c>
      <c r="C30" s="1029">
        <v>1682</v>
      </c>
      <c r="D30" s="1029">
        <f t="shared" si="3"/>
        <v>1675.5</v>
      </c>
      <c r="E30" s="421">
        <f aca="true" t="shared" si="4" ref="E30:E44">SUM(F30:G30)</f>
        <v>215</v>
      </c>
      <c r="F30" s="421">
        <f aca="true" t="shared" si="5" ref="F30:F44">SUM(N30,V30,AD30)</f>
        <v>135</v>
      </c>
      <c r="G30" s="421">
        <f aca="true" t="shared" si="6" ref="G30:G44">SUM(O30,W30,AE30)</f>
        <v>80</v>
      </c>
      <c r="H30" s="871">
        <f aca="true" t="shared" si="7" ref="H30:H44">ROUND((E30/$D$28)*100,1)</f>
        <v>0.2</v>
      </c>
      <c r="I30" s="421">
        <f aca="true" t="shared" si="8" ref="I30:I44">SUM(J30:K30)</f>
        <v>184</v>
      </c>
      <c r="J30" s="421">
        <f aca="true" t="shared" si="9" ref="J30:J44">SUM(R30,Z30,AH30)</f>
        <v>114</v>
      </c>
      <c r="K30" s="421">
        <f aca="true" t="shared" si="10" ref="K30:K44">SUM(S30,AA30,AI30)</f>
        <v>70</v>
      </c>
      <c r="L30" s="871">
        <f aca="true" t="shared" si="11" ref="L30:L44">ROUND((I30/$D$28)*100,1)</f>
        <v>0.2</v>
      </c>
      <c r="M30" s="421">
        <f aca="true" t="shared" si="12" ref="M30:M44">SUM(N30:O30)</f>
        <v>60</v>
      </c>
      <c r="N30" s="421">
        <v>26</v>
      </c>
      <c r="O30" s="421">
        <v>34</v>
      </c>
      <c r="P30" s="871">
        <f aca="true" t="shared" si="13" ref="P30:P44">ROUND((M30/$D$28)*100,1)</f>
        <v>0.1</v>
      </c>
      <c r="Q30" s="421">
        <f aca="true" t="shared" si="14" ref="Q30:Q44">SUM(R30:S30)</f>
        <v>72</v>
      </c>
      <c r="R30" s="421">
        <v>39</v>
      </c>
      <c r="S30" s="421">
        <v>33</v>
      </c>
      <c r="T30" s="871">
        <f aca="true" t="shared" si="15" ref="T30:T44">ROUND((Q30/$D$28)*100,1)</f>
        <v>0.1</v>
      </c>
      <c r="U30" s="421">
        <f aca="true" t="shared" si="16" ref="U30:U44">SUM(V30:W30)</f>
        <v>28</v>
      </c>
      <c r="V30" s="873">
        <v>21</v>
      </c>
      <c r="W30" s="873">
        <v>7</v>
      </c>
      <c r="X30" s="871">
        <f aca="true" t="shared" si="17" ref="X30:X44">ROUND((U30/$D$28)*100,1)</f>
        <v>0</v>
      </c>
      <c r="Y30" s="421">
        <f aca="true" t="shared" si="18" ref="Y30:Y44">SUM(Z30:AA30)</f>
        <v>25</v>
      </c>
      <c r="Z30" s="873">
        <v>12</v>
      </c>
      <c r="AA30" s="873">
        <v>13</v>
      </c>
      <c r="AB30" s="871">
        <f>ROUND((Y30/$D$28)*100,1)</f>
        <v>0</v>
      </c>
      <c r="AC30" s="421">
        <f aca="true" t="shared" si="19" ref="AC30:AC44">SUM(AD30:AE30)</f>
        <v>127</v>
      </c>
      <c r="AD30" s="873">
        <v>88</v>
      </c>
      <c r="AE30" s="873">
        <v>39</v>
      </c>
      <c r="AF30" s="871">
        <f aca="true" t="shared" si="20" ref="AF30:AF44">ROUND((AC30/$D$28)*100,1)</f>
        <v>0.1</v>
      </c>
      <c r="AG30" s="421">
        <f aca="true" t="shared" si="21" ref="AG30:AG44">SUM(AH30:AI30)</f>
        <v>87</v>
      </c>
      <c r="AH30" s="873">
        <v>63</v>
      </c>
      <c r="AI30" s="873">
        <v>24</v>
      </c>
      <c r="AJ30" s="871">
        <f aca="true" t="shared" si="22" ref="AJ30:AJ44">ROUND((AG30/$D$28)*100,1)</f>
        <v>0.1</v>
      </c>
      <c r="AK30" s="421">
        <f aca="true" t="shared" si="23" ref="AK30:AK44">SUM(AL30:AM30)</f>
        <v>31</v>
      </c>
      <c r="AL30" s="421">
        <f aca="true" t="shared" si="24" ref="AL30:AL44">F30-J30</f>
        <v>21</v>
      </c>
      <c r="AM30" s="421">
        <f aca="true" t="shared" si="25" ref="AM30:AM44">G30-K30</f>
        <v>10</v>
      </c>
      <c r="AN30" s="1026">
        <f aca="true" t="shared" si="26" ref="AN30:AN44">ROUND((AK30/$D$28)*100,1)</f>
        <v>0</v>
      </c>
      <c r="AO30" s="875" t="s">
        <v>44</v>
      </c>
    </row>
    <row r="31" spans="1:41" ht="21" customHeight="1">
      <c r="A31" s="870" t="s">
        <v>158</v>
      </c>
      <c r="B31" s="1029">
        <v>5505</v>
      </c>
      <c r="C31" s="1029">
        <v>5395</v>
      </c>
      <c r="D31" s="1029">
        <f t="shared" si="3"/>
        <v>5450</v>
      </c>
      <c r="E31" s="421">
        <f t="shared" si="4"/>
        <v>503</v>
      </c>
      <c r="F31" s="421">
        <f t="shared" si="5"/>
        <v>277</v>
      </c>
      <c r="G31" s="421">
        <f t="shared" si="6"/>
        <v>226</v>
      </c>
      <c r="H31" s="871">
        <f>ROUND((E31/$D$28)*100,1)</f>
        <v>0.5</v>
      </c>
      <c r="I31" s="421">
        <f t="shared" si="8"/>
        <v>565</v>
      </c>
      <c r="J31" s="421">
        <f t="shared" si="9"/>
        <v>327</v>
      </c>
      <c r="K31" s="421">
        <f t="shared" si="10"/>
        <v>238</v>
      </c>
      <c r="L31" s="871">
        <f t="shared" si="11"/>
        <v>0.6</v>
      </c>
      <c r="M31" s="421">
        <f t="shared" si="12"/>
        <v>193</v>
      </c>
      <c r="N31" s="421">
        <v>101</v>
      </c>
      <c r="O31" s="421">
        <v>92</v>
      </c>
      <c r="P31" s="871">
        <f t="shared" si="13"/>
        <v>0.2</v>
      </c>
      <c r="Q31" s="421">
        <f t="shared" si="14"/>
        <v>253</v>
      </c>
      <c r="R31" s="421">
        <v>144</v>
      </c>
      <c r="S31" s="421">
        <v>109</v>
      </c>
      <c r="T31" s="871">
        <f t="shared" si="15"/>
        <v>0.2</v>
      </c>
      <c r="U31" s="421">
        <f t="shared" si="16"/>
        <v>63</v>
      </c>
      <c r="V31" s="873">
        <v>37</v>
      </c>
      <c r="W31" s="873">
        <v>26</v>
      </c>
      <c r="X31" s="871">
        <f t="shared" si="17"/>
        <v>0.1</v>
      </c>
      <c r="Y31" s="421">
        <f t="shared" si="18"/>
        <v>78</v>
      </c>
      <c r="Z31" s="873">
        <v>43</v>
      </c>
      <c r="AA31" s="873">
        <v>35</v>
      </c>
      <c r="AB31" s="871">
        <f aca="true" t="shared" si="27" ref="AB31:AB44">ROUND((Y31/$D$28)*100,1)</f>
        <v>0.1</v>
      </c>
      <c r="AC31" s="421">
        <f t="shared" si="19"/>
        <v>247</v>
      </c>
      <c r="AD31" s="873">
        <v>139</v>
      </c>
      <c r="AE31" s="873">
        <v>108</v>
      </c>
      <c r="AF31" s="871">
        <f t="shared" si="20"/>
        <v>0.2</v>
      </c>
      <c r="AG31" s="421">
        <f t="shared" si="21"/>
        <v>234</v>
      </c>
      <c r="AH31" s="873">
        <v>140</v>
      </c>
      <c r="AI31" s="873">
        <v>94</v>
      </c>
      <c r="AJ31" s="871">
        <f t="shared" si="22"/>
        <v>0.2</v>
      </c>
      <c r="AK31" s="421">
        <f t="shared" si="23"/>
        <v>-62</v>
      </c>
      <c r="AL31" s="421">
        <f t="shared" si="24"/>
        <v>-50</v>
      </c>
      <c r="AM31" s="421">
        <f t="shared" si="25"/>
        <v>-12</v>
      </c>
      <c r="AN31" s="1026">
        <f t="shared" si="26"/>
        <v>-0.1</v>
      </c>
      <c r="AO31" s="875" t="s">
        <v>45</v>
      </c>
    </row>
    <row r="32" spans="1:41" ht="21" customHeight="1">
      <c r="A32" s="870" t="s">
        <v>159</v>
      </c>
      <c r="B32" s="1029">
        <v>5187</v>
      </c>
      <c r="C32" s="1029">
        <v>5063</v>
      </c>
      <c r="D32" s="1029">
        <f t="shared" si="3"/>
        <v>5125</v>
      </c>
      <c r="E32" s="421">
        <f t="shared" si="4"/>
        <v>414</v>
      </c>
      <c r="F32" s="421">
        <f t="shared" si="5"/>
        <v>232</v>
      </c>
      <c r="G32" s="421">
        <f t="shared" si="6"/>
        <v>182</v>
      </c>
      <c r="H32" s="871">
        <f t="shared" si="7"/>
        <v>0.4</v>
      </c>
      <c r="I32" s="421">
        <f t="shared" si="8"/>
        <v>500</v>
      </c>
      <c r="J32" s="421">
        <f t="shared" si="9"/>
        <v>275</v>
      </c>
      <c r="K32" s="421">
        <f t="shared" si="10"/>
        <v>225</v>
      </c>
      <c r="L32" s="871">
        <f t="shared" si="11"/>
        <v>0.5</v>
      </c>
      <c r="M32" s="421">
        <f>SUM(N32:O32)</f>
        <v>151</v>
      </c>
      <c r="N32" s="421">
        <v>80</v>
      </c>
      <c r="O32" s="421">
        <v>71</v>
      </c>
      <c r="P32" s="871">
        <f>ROUND((M32/$D$28)*100,1)</f>
        <v>0.1</v>
      </c>
      <c r="Q32" s="421">
        <f>SUM(R32:S32)</f>
        <v>212</v>
      </c>
      <c r="R32" s="421">
        <v>117</v>
      </c>
      <c r="S32" s="421">
        <v>95</v>
      </c>
      <c r="T32" s="871">
        <f>ROUND((Q32/$D$28)*100,1)</f>
        <v>0.2</v>
      </c>
      <c r="U32" s="421">
        <f>SUM(V32:W32)</f>
        <v>55</v>
      </c>
      <c r="V32" s="873">
        <v>35</v>
      </c>
      <c r="W32" s="873">
        <v>20</v>
      </c>
      <c r="X32" s="871">
        <f>ROUND((U32/$D$28)*100,1)</f>
        <v>0.1</v>
      </c>
      <c r="Y32" s="421">
        <f>SUM(Z32:AA32)</f>
        <v>70</v>
      </c>
      <c r="Z32" s="873">
        <v>42</v>
      </c>
      <c r="AA32" s="873">
        <v>28</v>
      </c>
      <c r="AB32" s="871">
        <f>ROUND((Y32/$D$28)*100,1)</f>
        <v>0.1</v>
      </c>
      <c r="AC32" s="421">
        <f>SUM(AD32:AE32)</f>
        <v>208</v>
      </c>
      <c r="AD32" s="873">
        <v>117</v>
      </c>
      <c r="AE32" s="873">
        <v>91</v>
      </c>
      <c r="AF32" s="871">
        <f>ROUND((AC32/$D$28)*100,1)</f>
        <v>0.2</v>
      </c>
      <c r="AG32" s="421">
        <f>SUM(AH32:AI32)</f>
        <v>218</v>
      </c>
      <c r="AH32" s="873">
        <v>116</v>
      </c>
      <c r="AI32" s="873">
        <v>102</v>
      </c>
      <c r="AJ32" s="871">
        <f>ROUND((AG32/$D$28)*100,1)</f>
        <v>0.2</v>
      </c>
      <c r="AK32" s="421">
        <f t="shared" si="23"/>
        <v>-86</v>
      </c>
      <c r="AL32" s="421">
        <f t="shared" si="24"/>
        <v>-43</v>
      </c>
      <c r="AM32" s="421">
        <f t="shared" si="25"/>
        <v>-43</v>
      </c>
      <c r="AN32" s="1026">
        <f t="shared" si="26"/>
        <v>-0.1</v>
      </c>
      <c r="AO32" s="875" t="s">
        <v>117</v>
      </c>
    </row>
    <row r="33" spans="1:41" ht="21" customHeight="1">
      <c r="A33" s="870" t="s">
        <v>160</v>
      </c>
      <c r="B33" s="1029">
        <v>3751</v>
      </c>
      <c r="C33" s="1029">
        <v>3654</v>
      </c>
      <c r="D33" s="1029">
        <f t="shared" si="3"/>
        <v>3702.5</v>
      </c>
      <c r="E33" s="421">
        <f t="shared" si="4"/>
        <v>275</v>
      </c>
      <c r="F33" s="421">
        <f t="shared" si="5"/>
        <v>152</v>
      </c>
      <c r="G33" s="421">
        <f t="shared" si="6"/>
        <v>123</v>
      </c>
      <c r="H33" s="871">
        <f t="shared" si="7"/>
        <v>0.3</v>
      </c>
      <c r="I33" s="421">
        <f t="shared" si="8"/>
        <v>326</v>
      </c>
      <c r="J33" s="421">
        <f t="shared" si="9"/>
        <v>172</v>
      </c>
      <c r="K33" s="421">
        <f t="shared" si="10"/>
        <v>154</v>
      </c>
      <c r="L33" s="871">
        <f t="shared" si="11"/>
        <v>0.3</v>
      </c>
      <c r="M33" s="421">
        <f>SUM(N33:O33)</f>
        <v>34</v>
      </c>
      <c r="N33" s="421">
        <v>19</v>
      </c>
      <c r="O33" s="421">
        <v>15</v>
      </c>
      <c r="P33" s="871">
        <f>ROUND((M33/$D$28)*100,1)</f>
        <v>0</v>
      </c>
      <c r="Q33" s="421">
        <f>SUM(R33:S33)</f>
        <v>43</v>
      </c>
      <c r="R33" s="421">
        <v>21</v>
      </c>
      <c r="S33" s="421">
        <v>22</v>
      </c>
      <c r="T33" s="871">
        <f>ROUND((Q33/$D$28)*100,1)</f>
        <v>0</v>
      </c>
      <c r="U33" s="421">
        <f>SUM(V33:W33)</f>
        <v>85</v>
      </c>
      <c r="V33" s="873">
        <v>47</v>
      </c>
      <c r="W33" s="873">
        <v>38</v>
      </c>
      <c r="X33" s="871">
        <f>ROUND((U33/$D$28)*100,1)</f>
        <v>0.1</v>
      </c>
      <c r="Y33" s="421">
        <f>SUM(Z33:AA33)</f>
        <v>113</v>
      </c>
      <c r="Z33" s="873">
        <v>67</v>
      </c>
      <c r="AA33" s="873">
        <v>46</v>
      </c>
      <c r="AB33" s="871">
        <f>ROUND((Y33/$D$28)*100,1)</f>
        <v>0.1</v>
      </c>
      <c r="AC33" s="421">
        <f>SUM(AD33:AE33)</f>
        <v>156</v>
      </c>
      <c r="AD33" s="873">
        <v>86</v>
      </c>
      <c r="AE33" s="873">
        <v>70</v>
      </c>
      <c r="AF33" s="871">
        <f>ROUND((AC33/$D$28)*100,1)</f>
        <v>0.2</v>
      </c>
      <c r="AG33" s="421">
        <f>SUM(AH33:AI33)</f>
        <v>170</v>
      </c>
      <c r="AH33" s="873">
        <v>84</v>
      </c>
      <c r="AI33" s="873">
        <v>86</v>
      </c>
      <c r="AJ33" s="871">
        <f>ROUND((AG33/$D$28)*100,1)</f>
        <v>0.2</v>
      </c>
      <c r="AK33" s="421">
        <f t="shared" si="23"/>
        <v>-51</v>
      </c>
      <c r="AL33" s="421">
        <f t="shared" si="24"/>
        <v>-20</v>
      </c>
      <c r="AM33" s="421">
        <f t="shared" si="25"/>
        <v>-31</v>
      </c>
      <c r="AN33" s="1026">
        <f t="shared" si="26"/>
        <v>-0.1</v>
      </c>
      <c r="AO33" s="875" t="s">
        <v>29</v>
      </c>
    </row>
    <row r="34" spans="1:41" ht="21" customHeight="1">
      <c r="A34" s="870" t="s">
        <v>161</v>
      </c>
      <c r="B34" s="1029">
        <v>2774</v>
      </c>
      <c r="C34" s="1029">
        <v>2690</v>
      </c>
      <c r="D34" s="1029">
        <f t="shared" si="3"/>
        <v>2732</v>
      </c>
      <c r="E34" s="421">
        <f t="shared" si="4"/>
        <v>227</v>
      </c>
      <c r="F34" s="421">
        <f t="shared" si="5"/>
        <v>124</v>
      </c>
      <c r="G34" s="421">
        <f t="shared" si="6"/>
        <v>103</v>
      </c>
      <c r="H34" s="871">
        <f t="shared" si="7"/>
        <v>0.2</v>
      </c>
      <c r="I34" s="421">
        <f t="shared" si="8"/>
        <v>260</v>
      </c>
      <c r="J34" s="421">
        <f t="shared" si="9"/>
        <v>135</v>
      </c>
      <c r="K34" s="421">
        <f t="shared" si="10"/>
        <v>125</v>
      </c>
      <c r="L34" s="871">
        <f t="shared" si="11"/>
        <v>0.3</v>
      </c>
      <c r="M34" s="421">
        <f>SUM(N34:O34)</f>
        <v>51</v>
      </c>
      <c r="N34" s="421">
        <v>29</v>
      </c>
      <c r="O34" s="421">
        <v>22</v>
      </c>
      <c r="P34" s="871">
        <f>ROUND((M34/$D$28)*100,1)</f>
        <v>0.1</v>
      </c>
      <c r="Q34" s="421">
        <f>SUM(R34:S34)</f>
        <v>64</v>
      </c>
      <c r="R34" s="421">
        <v>28</v>
      </c>
      <c r="S34" s="421">
        <v>36</v>
      </c>
      <c r="T34" s="871">
        <f>ROUND((Q34/$D$28)*100,1)</f>
        <v>0.1</v>
      </c>
      <c r="U34" s="421">
        <f>SUM(V34:W34)</f>
        <v>50</v>
      </c>
      <c r="V34" s="873">
        <v>27</v>
      </c>
      <c r="W34" s="873">
        <v>23</v>
      </c>
      <c r="X34" s="871">
        <f>ROUND((U34/$D$28)*100,1)</f>
        <v>0</v>
      </c>
      <c r="Y34" s="421">
        <f>SUM(Z34:AA34)</f>
        <v>74</v>
      </c>
      <c r="Z34" s="873">
        <v>36</v>
      </c>
      <c r="AA34" s="873">
        <v>38</v>
      </c>
      <c r="AB34" s="871">
        <f>ROUND((Y34/$D$28)*100,1)</f>
        <v>0.1</v>
      </c>
      <c r="AC34" s="421">
        <f>SUM(AD34:AE34)</f>
        <v>126</v>
      </c>
      <c r="AD34" s="873">
        <v>68</v>
      </c>
      <c r="AE34" s="873">
        <v>58</v>
      </c>
      <c r="AF34" s="871">
        <f>ROUND((AC34/$D$28)*100,1)</f>
        <v>0.1</v>
      </c>
      <c r="AG34" s="421">
        <f>SUM(AH34:AI34)</f>
        <v>122</v>
      </c>
      <c r="AH34" s="873">
        <v>71</v>
      </c>
      <c r="AI34" s="873">
        <v>51</v>
      </c>
      <c r="AJ34" s="871">
        <f>ROUND((AG34/$D$28)*100,1)</f>
        <v>0.1</v>
      </c>
      <c r="AK34" s="421">
        <f t="shared" si="23"/>
        <v>-33</v>
      </c>
      <c r="AL34" s="421">
        <f t="shared" si="24"/>
        <v>-11</v>
      </c>
      <c r="AM34" s="421">
        <f t="shared" si="25"/>
        <v>-22</v>
      </c>
      <c r="AN34" s="1026">
        <f t="shared" si="26"/>
        <v>0</v>
      </c>
      <c r="AO34" s="875" t="s">
        <v>30</v>
      </c>
    </row>
    <row r="35" spans="1:41" ht="21" customHeight="1">
      <c r="A35" s="870" t="s">
        <v>162</v>
      </c>
      <c r="B35" s="1029">
        <v>4068</v>
      </c>
      <c r="C35" s="1029">
        <v>4032</v>
      </c>
      <c r="D35" s="1029">
        <f t="shared" si="3"/>
        <v>4050</v>
      </c>
      <c r="E35" s="421">
        <f t="shared" si="4"/>
        <v>350</v>
      </c>
      <c r="F35" s="421">
        <f t="shared" si="5"/>
        <v>178</v>
      </c>
      <c r="G35" s="421">
        <f t="shared" si="6"/>
        <v>172</v>
      </c>
      <c r="H35" s="871">
        <f t="shared" si="7"/>
        <v>0.3</v>
      </c>
      <c r="I35" s="421">
        <f t="shared" si="8"/>
        <v>335</v>
      </c>
      <c r="J35" s="421">
        <f t="shared" si="9"/>
        <v>169</v>
      </c>
      <c r="K35" s="421">
        <f t="shared" si="10"/>
        <v>166</v>
      </c>
      <c r="L35" s="871">
        <f t="shared" si="11"/>
        <v>0.3</v>
      </c>
      <c r="M35" s="421">
        <f>SUM(N35:O35)</f>
        <v>117</v>
      </c>
      <c r="N35" s="421">
        <v>59</v>
      </c>
      <c r="O35" s="421">
        <v>58</v>
      </c>
      <c r="P35" s="871">
        <f>ROUND((M35/$D$28)*100,1)</f>
        <v>0.1</v>
      </c>
      <c r="Q35" s="421">
        <f>SUM(R35:S35)</f>
        <v>134</v>
      </c>
      <c r="R35" s="421">
        <v>75</v>
      </c>
      <c r="S35" s="421">
        <v>59</v>
      </c>
      <c r="T35" s="871">
        <f>ROUND((Q35/$D$28)*100,1)</f>
        <v>0.1</v>
      </c>
      <c r="U35" s="421">
        <f>SUM(V35:W35)</f>
        <v>62</v>
      </c>
      <c r="V35" s="873">
        <v>29</v>
      </c>
      <c r="W35" s="873">
        <v>33</v>
      </c>
      <c r="X35" s="871">
        <f>ROUND((U35/$D$28)*100,1)</f>
        <v>0.1</v>
      </c>
      <c r="Y35" s="421">
        <f>SUM(Z35:AA35)</f>
        <v>40</v>
      </c>
      <c r="Z35" s="873">
        <v>18</v>
      </c>
      <c r="AA35" s="873">
        <v>22</v>
      </c>
      <c r="AB35" s="871">
        <f>ROUND((Y35/$D$28)*100,1)</f>
        <v>0</v>
      </c>
      <c r="AC35" s="421">
        <f>SUM(AD35:AE35)</f>
        <v>171</v>
      </c>
      <c r="AD35" s="873">
        <v>90</v>
      </c>
      <c r="AE35" s="873">
        <v>81</v>
      </c>
      <c r="AF35" s="871">
        <f>ROUND((AC35/$D$28)*100,1)</f>
        <v>0.2</v>
      </c>
      <c r="AG35" s="421">
        <f>SUM(AH35:AI35)</f>
        <v>161</v>
      </c>
      <c r="AH35" s="873">
        <v>76</v>
      </c>
      <c r="AI35" s="873">
        <v>85</v>
      </c>
      <c r="AJ35" s="871">
        <f>ROUND((AG35/$D$28)*100,1)</f>
        <v>0.2</v>
      </c>
      <c r="AK35" s="421">
        <f t="shared" si="23"/>
        <v>15</v>
      </c>
      <c r="AL35" s="421">
        <f t="shared" si="24"/>
        <v>9</v>
      </c>
      <c r="AM35" s="421">
        <f t="shared" si="25"/>
        <v>6</v>
      </c>
      <c r="AN35" s="1026">
        <f t="shared" si="26"/>
        <v>0</v>
      </c>
      <c r="AO35" s="875" t="s">
        <v>115</v>
      </c>
    </row>
    <row r="36" spans="1:41" ht="21" customHeight="1">
      <c r="A36" s="870" t="s">
        <v>163</v>
      </c>
      <c r="B36" s="1029">
        <v>5411</v>
      </c>
      <c r="C36" s="1029">
        <v>5269</v>
      </c>
      <c r="D36" s="1029">
        <f t="shared" si="3"/>
        <v>5340</v>
      </c>
      <c r="E36" s="421">
        <f t="shared" si="4"/>
        <v>452</v>
      </c>
      <c r="F36" s="421">
        <f t="shared" si="5"/>
        <v>238</v>
      </c>
      <c r="G36" s="421">
        <f t="shared" si="6"/>
        <v>214</v>
      </c>
      <c r="H36" s="871">
        <f t="shared" si="7"/>
        <v>0.4</v>
      </c>
      <c r="I36" s="421">
        <f t="shared" si="8"/>
        <v>533</v>
      </c>
      <c r="J36" s="421">
        <f t="shared" si="9"/>
        <v>285</v>
      </c>
      <c r="K36" s="421">
        <f t="shared" si="10"/>
        <v>248</v>
      </c>
      <c r="L36" s="871">
        <f t="shared" si="11"/>
        <v>0.5</v>
      </c>
      <c r="M36" s="421">
        <f>SUM(N36:O36)</f>
        <v>200</v>
      </c>
      <c r="N36" s="421">
        <v>93</v>
      </c>
      <c r="O36" s="421">
        <v>107</v>
      </c>
      <c r="P36" s="871">
        <f>ROUND((M36/$D$28)*100,1)</f>
        <v>0.2</v>
      </c>
      <c r="Q36" s="421">
        <f>SUM(R36:S36)</f>
        <v>265</v>
      </c>
      <c r="R36" s="421">
        <v>137</v>
      </c>
      <c r="S36" s="421">
        <v>128</v>
      </c>
      <c r="T36" s="871">
        <f>ROUND((Q36/$D$28)*100,1)</f>
        <v>0.3</v>
      </c>
      <c r="U36" s="421">
        <f>SUM(V36:W36)</f>
        <v>50</v>
      </c>
      <c r="V36" s="873">
        <v>32</v>
      </c>
      <c r="W36" s="873">
        <v>18</v>
      </c>
      <c r="X36" s="871">
        <f>ROUND((U36/$D$28)*100,1)</f>
        <v>0</v>
      </c>
      <c r="Y36" s="421">
        <f>SUM(Z36:AA36)</f>
        <v>52</v>
      </c>
      <c r="Z36" s="873">
        <v>28</v>
      </c>
      <c r="AA36" s="873">
        <v>24</v>
      </c>
      <c r="AB36" s="871">
        <f>ROUND((Y36/$D$28)*100,1)</f>
        <v>0.1</v>
      </c>
      <c r="AC36" s="421">
        <f>SUM(AD36:AE36)</f>
        <v>202</v>
      </c>
      <c r="AD36" s="873">
        <v>113</v>
      </c>
      <c r="AE36" s="873">
        <v>89</v>
      </c>
      <c r="AF36" s="871">
        <f>ROUND((AC36/$D$28)*100,1)</f>
        <v>0.2</v>
      </c>
      <c r="AG36" s="421">
        <f>SUM(AH36:AI36)</f>
        <v>216</v>
      </c>
      <c r="AH36" s="873">
        <v>120</v>
      </c>
      <c r="AI36" s="873">
        <v>96</v>
      </c>
      <c r="AJ36" s="871">
        <f>ROUND((AG36/$D$28)*100,1)</f>
        <v>0.2</v>
      </c>
      <c r="AK36" s="421">
        <f t="shared" si="23"/>
        <v>-81</v>
      </c>
      <c r="AL36" s="421">
        <f t="shared" si="24"/>
        <v>-47</v>
      </c>
      <c r="AM36" s="421">
        <f t="shared" si="25"/>
        <v>-34</v>
      </c>
      <c r="AN36" s="1026">
        <f t="shared" si="26"/>
        <v>-0.1</v>
      </c>
      <c r="AO36" s="875" t="s">
        <v>41</v>
      </c>
    </row>
    <row r="37" spans="1:41" ht="21" customHeight="1">
      <c r="A37" s="870" t="s">
        <v>164</v>
      </c>
      <c r="B37" s="1029">
        <v>2585</v>
      </c>
      <c r="C37" s="1029">
        <v>2527</v>
      </c>
      <c r="D37" s="1029">
        <f t="shared" si="3"/>
        <v>2556</v>
      </c>
      <c r="E37" s="421">
        <f t="shared" si="4"/>
        <v>133</v>
      </c>
      <c r="F37" s="421">
        <f t="shared" si="5"/>
        <v>66</v>
      </c>
      <c r="G37" s="421">
        <f t="shared" si="6"/>
        <v>67</v>
      </c>
      <c r="H37" s="871">
        <f t="shared" si="7"/>
        <v>0.1</v>
      </c>
      <c r="I37" s="421">
        <f t="shared" si="8"/>
        <v>166</v>
      </c>
      <c r="J37" s="421">
        <f t="shared" si="9"/>
        <v>82</v>
      </c>
      <c r="K37" s="421">
        <f t="shared" si="10"/>
        <v>84</v>
      </c>
      <c r="L37" s="871">
        <f t="shared" si="11"/>
        <v>0.2</v>
      </c>
      <c r="M37" s="421">
        <f t="shared" si="12"/>
        <v>53</v>
      </c>
      <c r="N37" s="421">
        <v>22</v>
      </c>
      <c r="O37" s="421">
        <v>31</v>
      </c>
      <c r="P37" s="871">
        <f t="shared" si="13"/>
        <v>0.1</v>
      </c>
      <c r="Q37" s="421">
        <f t="shared" si="14"/>
        <v>50</v>
      </c>
      <c r="R37" s="421">
        <v>23</v>
      </c>
      <c r="S37" s="421">
        <v>27</v>
      </c>
      <c r="T37" s="871">
        <f t="shared" si="15"/>
        <v>0</v>
      </c>
      <c r="U37" s="421">
        <f t="shared" si="16"/>
        <v>12</v>
      </c>
      <c r="V37" s="873">
        <v>5</v>
      </c>
      <c r="W37" s="873">
        <v>7</v>
      </c>
      <c r="X37" s="871">
        <f t="shared" si="17"/>
        <v>0</v>
      </c>
      <c r="Y37" s="421">
        <f t="shared" si="18"/>
        <v>30</v>
      </c>
      <c r="Z37" s="873">
        <v>15</v>
      </c>
      <c r="AA37" s="873">
        <v>15</v>
      </c>
      <c r="AB37" s="871">
        <f t="shared" si="27"/>
        <v>0</v>
      </c>
      <c r="AC37" s="421">
        <f t="shared" si="19"/>
        <v>68</v>
      </c>
      <c r="AD37" s="873">
        <v>39</v>
      </c>
      <c r="AE37" s="873">
        <v>29</v>
      </c>
      <c r="AF37" s="871">
        <f t="shared" si="20"/>
        <v>0.1</v>
      </c>
      <c r="AG37" s="421">
        <f t="shared" si="21"/>
        <v>86</v>
      </c>
      <c r="AH37" s="873">
        <v>44</v>
      </c>
      <c r="AI37" s="873">
        <v>42</v>
      </c>
      <c r="AJ37" s="871">
        <f t="shared" si="22"/>
        <v>0.1</v>
      </c>
      <c r="AK37" s="421">
        <f t="shared" si="23"/>
        <v>-33</v>
      </c>
      <c r="AL37" s="421">
        <f t="shared" si="24"/>
        <v>-16</v>
      </c>
      <c r="AM37" s="421">
        <f t="shared" si="25"/>
        <v>-17</v>
      </c>
      <c r="AN37" s="1026">
        <f t="shared" si="26"/>
        <v>0</v>
      </c>
      <c r="AO37" s="875" t="s">
        <v>42</v>
      </c>
    </row>
    <row r="38" spans="1:41" ht="21" customHeight="1">
      <c r="A38" s="870" t="s">
        <v>165</v>
      </c>
      <c r="B38" s="1029">
        <v>1879</v>
      </c>
      <c r="C38" s="1029">
        <v>1800</v>
      </c>
      <c r="D38" s="1029">
        <f t="shared" si="3"/>
        <v>1839.5</v>
      </c>
      <c r="E38" s="421">
        <f t="shared" si="4"/>
        <v>120</v>
      </c>
      <c r="F38" s="421">
        <f t="shared" si="5"/>
        <v>71</v>
      </c>
      <c r="G38" s="421">
        <f t="shared" si="6"/>
        <v>49</v>
      </c>
      <c r="H38" s="871">
        <f t="shared" si="7"/>
        <v>0.1</v>
      </c>
      <c r="I38" s="421">
        <f t="shared" si="8"/>
        <v>175</v>
      </c>
      <c r="J38" s="421">
        <f t="shared" si="9"/>
        <v>94</v>
      </c>
      <c r="K38" s="421">
        <f t="shared" si="10"/>
        <v>81</v>
      </c>
      <c r="L38" s="871">
        <f t="shared" si="11"/>
        <v>0.2</v>
      </c>
      <c r="M38" s="421">
        <f t="shared" si="12"/>
        <v>30</v>
      </c>
      <c r="N38" s="421">
        <v>19</v>
      </c>
      <c r="O38" s="421">
        <v>11</v>
      </c>
      <c r="P38" s="871">
        <f t="shared" si="13"/>
        <v>0</v>
      </c>
      <c r="Q38" s="421">
        <f t="shared" si="14"/>
        <v>67</v>
      </c>
      <c r="R38" s="421">
        <v>34</v>
      </c>
      <c r="S38" s="421">
        <v>33</v>
      </c>
      <c r="T38" s="871">
        <f t="shared" si="15"/>
        <v>0.1</v>
      </c>
      <c r="U38" s="421">
        <f t="shared" si="16"/>
        <v>16</v>
      </c>
      <c r="V38" s="873">
        <v>10</v>
      </c>
      <c r="W38" s="873">
        <v>6</v>
      </c>
      <c r="X38" s="871">
        <f t="shared" si="17"/>
        <v>0</v>
      </c>
      <c r="Y38" s="421">
        <f t="shared" si="18"/>
        <v>31</v>
      </c>
      <c r="Z38" s="873">
        <v>17</v>
      </c>
      <c r="AA38" s="873">
        <v>14</v>
      </c>
      <c r="AB38" s="871">
        <f t="shared" si="27"/>
        <v>0</v>
      </c>
      <c r="AC38" s="421">
        <f t="shared" si="19"/>
        <v>74</v>
      </c>
      <c r="AD38" s="873">
        <v>42</v>
      </c>
      <c r="AE38" s="873">
        <v>32</v>
      </c>
      <c r="AF38" s="871">
        <f t="shared" si="20"/>
        <v>0.1</v>
      </c>
      <c r="AG38" s="421">
        <f t="shared" si="21"/>
        <v>77</v>
      </c>
      <c r="AH38" s="873">
        <v>43</v>
      </c>
      <c r="AI38" s="873">
        <v>34</v>
      </c>
      <c r="AJ38" s="871">
        <f t="shared" si="22"/>
        <v>0.1</v>
      </c>
      <c r="AK38" s="421">
        <f t="shared" si="23"/>
        <v>-55</v>
      </c>
      <c r="AL38" s="421">
        <f t="shared" si="24"/>
        <v>-23</v>
      </c>
      <c r="AM38" s="421">
        <f t="shared" si="25"/>
        <v>-32</v>
      </c>
      <c r="AN38" s="1026">
        <f t="shared" si="26"/>
        <v>-0.1</v>
      </c>
      <c r="AO38" s="875" t="s">
        <v>43</v>
      </c>
    </row>
    <row r="39" spans="1:41" ht="21" customHeight="1">
      <c r="A39" s="870" t="s">
        <v>166</v>
      </c>
      <c r="B39" s="1029">
        <v>2427</v>
      </c>
      <c r="C39" s="1029">
        <v>2373</v>
      </c>
      <c r="D39" s="1029">
        <f t="shared" si="3"/>
        <v>2400</v>
      </c>
      <c r="E39" s="421">
        <f t="shared" si="4"/>
        <v>192</v>
      </c>
      <c r="F39" s="421">
        <f t="shared" si="5"/>
        <v>89</v>
      </c>
      <c r="G39" s="421">
        <f t="shared" si="6"/>
        <v>103</v>
      </c>
      <c r="H39" s="871">
        <f t="shared" si="7"/>
        <v>0.2</v>
      </c>
      <c r="I39" s="421">
        <f t="shared" si="8"/>
        <v>209</v>
      </c>
      <c r="J39" s="421">
        <f t="shared" si="9"/>
        <v>101</v>
      </c>
      <c r="K39" s="421">
        <f t="shared" si="10"/>
        <v>108</v>
      </c>
      <c r="L39" s="871">
        <f t="shared" si="11"/>
        <v>0.2</v>
      </c>
      <c r="M39" s="421">
        <f t="shared" si="12"/>
        <v>63</v>
      </c>
      <c r="N39" s="421">
        <v>30</v>
      </c>
      <c r="O39" s="421">
        <v>33</v>
      </c>
      <c r="P39" s="871">
        <f t="shared" si="13"/>
        <v>0.1</v>
      </c>
      <c r="Q39" s="421">
        <f t="shared" si="14"/>
        <v>90</v>
      </c>
      <c r="R39" s="421">
        <v>47</v>
      </c>
      <c r="S39" s="421">
        <v>43</v>
      </c>
      <c r="T39" s="871">
        <f t="shared" si="15"/>
        <v>0.1</v>
      </c>
      <c r="U39" s="421">
        <f t="shared" si="16"/>
        <v>31</v>
      </c>
      <c r="V39" s="873">
        <v>12</v>
      </c>
      <c r="W39" s="873">
        <v>19</v>
      </c>
      <c r="X39" s="871">
        <f t="shared" si="17"/>
        <v>0</v>
      </c>
      <c r="Y39" s="421">
        <f t="shared" si="18"/>
        <v>36</v>
      </c>
      <c r="Z39" s="873">
        <v>13</v>
      </c>
      <c r="AA39" s="873">
        <v>23</v>
      </c>
      <c r="AB39" s="871">
        <f t="shared" si="27"/>
        <v>0</v>
      </c>
      <c r="AC39" s="421">
        <f t="shared" si="19"/>
        <v>98</v>
      </c>
      <c r="AD39" s="873">
        <v>47</v>
      </c>
      <c r="AE39" s="873">
        <v>51</v>
      </c>
      <c r="AF39" s="871">
        <f t="shared" si="20"/>
        <v>0.1</v>
      </c>
      <c r="AG39" s="421">
        <f t="shared" si="21"/>
        <v>83</v>
      </c>
      <c r="AH39" s="873">
        <v>41</v>
      </c>
      <c r="AI39" s="873">
        <v>42</v>
      </c>
      <c r="AJ39" s="871">
        <f t="shared" si="22"/>
        <v>0.1</v>
      </c>
      <c r="AK39" s="421">
        <f t="shared" si="23"/>
        <v>-17</v>
      </c>
      <c r="AL39" s="421">
        <f t="shared" si="24"/>
        <v>-12</v>
      </c>
      <c r="AM39" s="421">
        <f t="shared" si="25"/>
        <v>-5</v>
      </c>
      <c r="AN39" s="1026">
        <f t="shared" si="26"/>
        <v>0</v>
      </c>
      <c r="AO39" s="875" t="s">
        <v>31</v>
      </c>
    </row>
    <row r="40" spans="1:41" ht="21" customHeight="1">
      <c r="A40" s="870" t="s">
        <v>858</v>
      </c>
      <c r="B40" s="1029">
        <v>15801</v>
      </c>
      <c r="C40" s="1029">
        <v>15287</v>
      </c>
      <c r="D40" s="1029">
        <f t="shared" si="3"/>
        <v>15544</v>
      </c>
      <c r="E40" s="421">
        <f t="shared" si="4"/>
        <v>1908</v>
      </c>
      <c r="F40" s="421">
        <f t="shared" si="5"/>
        <v>1002</v>
      </c>
      <c r="G40" s="421">
        <f t="shared" si="6"/>
        <v>906</v>
      </c>
      <c r="H40" s="871">
        <f t="shared" si="7"/>
        <v>1.9</v>
      </c>
      <c r="I40" s="421">
        <f t="shared" si="8"/>
        <v>2427</v>
      </c>
      <c r="J40" s="421">
        <f t="shared" si="9"/>
        <v>1230</v>
      </c>
      <c r="K40" s="421">
        <f t="shared" si="10"/>
        <v>1197</v>
      </c>
      <c r="L40" s="871">
        <f t="shared" si="11"/>
        <v>2.4</v>
      </c>
      <c r="M40" s="421">
        <f t="shared" si="12"/>
        <v>936</v>
      </c>
      <c r="N40" s="421">
        <v>466</v>
      </c>
      <c r="O40" s="421">
        <v>470</v>
      </c>
      <c r="P40" s="871">
        <f t="shared" si="13"/>
        <v>0.9</v>
      </c>
      <c r="Q40" s="421">
        <f t="shared" si="14"/>
        <v>1245</v>
      </c>
      <c r="R40" s="421">
        <v>618</v>
      </c>
      <c r="S40" s="421">
        <v>627</v>
      </c>
      <c r="T40" s="871">
        <f t="shared" si="15"/>
        <v>1.2</v>
      </c>
      <c r="U40" s="421">
        <f t="shared" si="16"/>
        <v>198</v>
      </c>
      <c r="V40" s="873">
        <v>123</v>
      </c>
      <c r="W40" s="873">
        <v>75</v>
      </c>
      <c r="X40" s="871">
        <f t="shared" si="17"/>
        <v>0.2</v>
      </c>
      <c r="Y40" s="421">
        <f t="shared" si="18"/>
        <v>246</v>
      </c>
      <c r="Z40" s="873">
        <v>129</v>
      </c>
      <c r="AA40" s="873">
        <v>117</v>
      </c>
      <c r="AB40" s="871">
        <f t="shared" si="27"/>
        <v>0.2</v>
      </c>
      <c r="AC40" s="421">
        <f t="shared" si="19"/>
        <v>774</v>
      </c>
      <c r="AD40" s="873">
        <v>413</v>
      </c>
      <c r="AE40" s="873">
        <v>361</v>
      </c>
      <c r="AF40" s="871">
        <f t="shared" si="20"/>
        <v>0.8</v>
      </c>
      <c r="AG40" s="421">
        <f t="shared" si="21"/>
        <v>936</v>
      </c>
      <c r="AH40" s="873">
        <v>483</v>
      </c>
      <c r="AI40" s="873">
        <v>453</v>
      </c>
      <c r="AJ40" s="871">
        <f t="shared" si="22"/>
        <v>0.9</v>
      </c>
      <c r="AK40" s="421">
        <f t="shared" si="23"/>
        <v>-519</v>
      </c>
      <c r="AL40" s="421">
        <f t="shared" si="24"/>
        <v>-228</v>
      </c>
      <c r="AM40" s="421">
        <f t="shared" si="25"/>
        <v>-291</v>
      </c>
      <c r="AN40" s="1026">
        <f t="shared" si="26"/>
        <v>-0.5</v>
      </c>
      <c r="AO40" s="875" t="s">
        <v>32</v>
      </c>
    </row>
    <row r="41" spans="1:41" ht="21" customHeight="1">
      <c r="A41" s="870" t="s">
        <v>859</v>
      </c>
      <c r="B41" s="1029">
        <v>7476</v>
      </c>
      <c r="C41" s="1029">
        <v>7195</v>
      </c>
      <c r="D41" s="1029">
        <f t="shared" si="3"/>
        <v>7335.5</v>
      </c>
      <c r="E41" s="421">
        <f t="shared" si="4"/>
        <v>855</v>
      </c>
      <c r="F41" s="421">
        <f t="shared" si="5"/>
        <v>457</v>
      </c>
      <c r="G41" s="421">
        <f t="shared" si="6"/>
        <v>398</v>
      </c>
      <c r="H41" s="871">
        <f t="shared" si="7"/>
        <v>0.8</v>
      </c>
      <c r="I41" s="421">
        <f t="shared" si="8"/>
        <v>1126</v>
      </c>
      <c r="J41" s="421">
        <f t="shared" si="9"/>
        <v>573</v>
      </c>
      <c r="K41" s="421">
        <f t="shared" si="10"/>
        <v>553</v>
      </c>
      <c r="L41" s="871">
        <f t="shared" si="11"/>
        <v>1.1</v>
      </c>
      <c r="M41" s="421">
        <f t="shared" si="12"/>
        <v>476</v>
      </c>
      <c r="N41" s="421">
        <v>247</v>
      </c>
      <c r="O41" s="421">
        <v>229</v>
      </c>
      <c r="P41" s="871">
        <f t="shared" si="13"/>
        <v>0.5</v>
      </c>
      <c r="Q41" s="421">
        <f t="shared" si="14"/>
        <v>672</v>
      </c>
      <c r="R41" s="421">
        <v>334</v>
      </c>
      <c r="S41" s="421">
        <v>338</v>
      </c>
      <c r="T41" s="871">
        <f t="shared" si="15"/>
        <v>0.7</v>
      </c>
      <c r="U41" s="421">
        <f t="shared" si="16"/>
        <v>89</v>
      </c>
      <c r="V41" s="873">
        <v>58</v>
      </c>
      <c r="W41" s="873">
        <v>31</v>
      </c>
      <c r="X41" s="871">
        <f t="shared" si="17"/>
        <v>0.1</v>
      </c>
      <c r="Y41" s="421">
        <f t="shared" si="18"/>
        <v>125</v>
      </c>
      <c r="Z41" s="873">
        <v>74</v>
      </c>
      <c r="AA41" s="873">
        <v>51</v>
      </c>
      <c r="AB41" s="871">
        <f t="shared" si="27"/>
        <v>0.1</v>
      </c>
      <c r="AC41" s="421">
        <f t="shared" si="19"/>
        <v>290</v>
      </c>
      <c r="AD41" s="873">
        <v>152</v>
      </c>
      <c r="AE41" s="873">
        <v>138</v>
      </c>
      <c r="AF41" s="871">
        <v>31</v>
      </c>
      <c r="AG41" s="421">
        <f t="shared" si="21"/>
        <v>329</v>
      </c>
      <c r="AH41" s="873">
        <v>165</v>
      </c>
      <c r="AI41" s="873">
        <v>164</v>
      </c>
      <c r="AJ41" s="871">
        <f t="shared" si="22"/>
        <v>0.3</v>
      </c>
      <c r="AK41" s="421">
        <f t="shared" si="23"/>
        <v>-271</v>
      </c>
      <c r="AL41" s="421">
        <f t="shared" si="24"/>
        <v>-116</v>
      </c>
      <c r="AM41" s="421">
        <f t="shared" si="25"/>
        <v>-155</v>
      </c>
      <c r="AN41" s="1026">
        <f t="shared" si="26"/>
        <v>-0.3</v>
      </c>
      <c r="AO41" s="875" t="s">
        <v>33</v>
      </c>
    </row>
    <row r="42" spans="1:41" ht="21" customHeight="1">
      <c r="A42" s="870" t="s">
        <v>860</v>
      </c>
      <c r="B42" s="1029">
        <v>17503</v>
      </c>
      <c r="C42" s="1029">
        <v>17114</v>
      </c>
      <c r="D42" s="1029">
        <f t="shared" si="3"/>
        <v>17308.5</v>
      </c>
      <c r="E42" s="421">
        <f t="shared" si="4"/>
        <v>2220</v>
      </c>
      <c r="F42" s="421">
        <f t="shared" si="5"/>
        <v>1135</v>
      </c>
      <c r="G42" s="421">
        <f t="shared" si="6"/>
        <v>1085</v>
      </c>
      <c r="H42" s="871">
        <f t="shared" si="7"/>
        <v>2.2</v>
      </c>
      <c r="I42" s="421">
        <f t="shared" si="8"/>
        <v>2677</v>
      </c>
      <c r="J42" s="421">
        <f t="shared" si="9"/>
        <v>1385</v>
      </c>
      <c r="K42" s="421">
        <f t="shared" si="10"/>
        <v>1292</v>
      </c>
      <c r="L42" s="871">
        <f t="shared" si="11"/>
        <v>2.6</v>
      </c>
      <c r="M42" s="421">
        <f t="shared" si="12"/>
        <v>1102</v>
      </c>
      <c r="N42" s="421">
        <v>564</v>
      </c>
      <c r="O42" s="421">
        <v>538</v>
      </c>
      <c r="P42" s="871">
        <f t="shared" si="13"/>
        <v>1.1</v>
      </c>
      <c r="Q42" s="421">
        <f t="shared" si="14"/>
        <v>1459</v>
      </c>
      <c r="R42" s="421">
        <v>735</v>
      </c>
      <c r="S42" s="421">
        <v>724</v>
      </c>
      <c r="T42" s="871">
        <f t="shared" si="15"/>
        <v>1.4</v>
      </c>
      <c r="U42" s="421">
        <f t="shared" si="16"/>
        <v>269</v>
      </c>
      <c r="V42" s="873">
        <v>143</v>
      </c>
      <c r="W42" s="873">
        <v>126</v>
      </c>
      <c r="X42" s="871">
        <f t="shared" si="17"/>
        <v>0.3</v>
      </c>
      <c r="Y42" s="421">
        <f t="shared" si="18"/>
        <v>316</v>
      </c>
      <c r="Z42" s="873">
        <v>174</v>
      </c>
      <c r="AA42" s="873">
        <v>142</v>
      </c>
      <c r="AB42" s="871">
        <f t="shared" si="27"/>
        <v>0.3</v>
      </c>
      <c r="AC42" s="421">
        <f t="shared" si="19"/>
        <v>849</v>
      </c>
      <c r="AD42" s="873">
        <v>428</v>
      </c>
      <c r="AE42" s="873">
        <v>421</v>
      </c>
      <c r="AF42" s="871">
        <f t="shared" si="20"/>
        <v>0.8</v>
      </c>
      <c r="AG42" s="421">
        <f t="shared" si="21"/>
        <v>902</v>
      </c>
      <c r="AH42" s="873">
        <v>476</v>
      </c>
      <c r="AI42" s="873">
        <v>426</v>
      </c>
      <c r="AJ42" s="871">
        <f t="shared" si="22"/>
        <v>0.9</v>
      </c>
      <c r="AK42" s="421">
        <f t="shared" si="23"/>
        <v>-457</v>
      </c>
      <c r="AL42" s="421">
        <f t="shared" si="24"/>
        <v>-250</v>
      </c>
      <c r="AM42" s="421">
        <f t="shared" si="25"/>
        <v>-207</v>
      </c>
      <c r="AN42" s="1026">
        <f t="shared" si="26"/>
        <v>-0.5</v>
      </c>
      <c r="AO42" s="875" t="s">
        <v>112</v>
      </c>
    </row>
    <row r="43" spans="1:41" ht="21" customHeight="1">
      <c r="A43" s="870" t="s">
        <v>861</v>
      </c>
      <c r="B43" s="1029">
        <v>12594</v>
      </c>
      <c r="C43" s="1029">
        <v>13914</v>
      </c>
      <c r="D43" s="1029">
        <f t="shared" si="3"/>
        <v>13254</v>
      </c>
      <c r="E43" s="421">
        <f t="shared" si="4"/>
        <v>2860</v>
      </c>
      <c r="F43" s="421">
        <f t="shared" si="5"/>
        <v>1424</v>
      </c>
      <c r="G43" s="421">
        <f t="shared" si="6"/>
        <v>1436</v>
      </c>
      <c r="H43" s="871">
        <f t="shared" si="7"/>
        <v>2.8</v>
      </c>
      <c r="I43" s="421">
        <f t="shared" si="8"/>
        <v>1543</v>
      </c>
      <c r="J43" s="421">
        <f t="shared" si="9"/>
        <v>765</v>
      </c>
      <c r="K43" s="421">
        <f t="shared" si="10"/>
        <v>778</v>
      </c>
      <c r="L43" s="871">
        <f t="shared" si="11"/>
        <v>1.5</v>
      </c>
      <c r="M43" s="421">
        <f t="shared" si="12"/>
        <v>1992</v>
      </c>
      <c r="N43" s="421">
        <v>999</v>
      </c>
      <c r="O43" s="421">
        <v>993</v>
      </c>
      <c r="P43" s="871">
        <f t="shared" si="13"/>
        <v>2</v>
      </c>
      <c r="Q43" s="421">
        <f t="shared" si="14"/>
        <v>737</v>
      </c>
      <c r="R43" s="421">
        <v>359</v>
      </c>
      <c r="S43" s="421">
        <v>378</v>
      </c>
      <c r="T43" s="871">
        <f t="shared" si="15"/>
        <v>0.7</v>
      </c>
      <c r="U43" s="421">
        <f t="shared" si="16"/>
        <v>210</v>
      </c>
      <c r="V43" s="873">
        <v>106</v>
      </c>
      <c r="W43" s="873">
        <v>104</v>
      </c>
      <c r="X43" s="871">
        <f t="shared" si="17"/>
        <v>0.2</v>
      </c>
      <c r="Y43" s="421">
        <f t="shared" si="18"/>
        <v>214</v>
      </c>
      <c r="Z43" s="873">
        <v>96</v>
      </c>
      <c r="AA43" s="873">
        <v>118</v>
      </c>
      <c r="AB43" s="871">
        <f t="shared" si="27"/>
        <v>0.2</v>
      </c>
      <c r="AC43" s="421">
        <f t="shared" si="19"/>
        <v>658</v>
      </c>
      <c r="AD43" s="873">
        <v>319</v>
      </c>
      <c r="AE43" s="873">
        <v>339</v>
      </c>
      <c r="AF43" s="871">
        <f t="shared" si="20"/>
        <v>0.6</v>
      </c>
      <c r="AG43" s="421">
        <f t="shared" si="21"/>
        <v>592</v>
      </c>
      <c r="AH43" s="873">
        <v>310</v>
      </c>
      <c r="AI43" s="873">
        <v>282</v>
      </c>
      <c r="AJ43" s="871">
        <f t="shared" si="22"/>
        <v>0.6</v>
      </c>
      <c r="AK43" s="421">
        <f t="shared" si="23"/>
        <v>1317</v>
      </c>
      <c r="AL43" s="421">
        <f t="shared" si="24"/>
        <v>659</v>
      </c>
      <c r="AM43" s="421">
        <f t="shared" si="25"/>
        <v>658</v>
      </c>
      <c r="AN43" s="1026">
        <f t="shared" si="26"/>
        <v>1.3</v>
      </c>
      <c r="AO43" s="875" t="s">
        <v>113</v>
      </c>
    </row>
    <row r="44" spans="1:41" ht="21" customHeight="1" thickBot="1">
      <c r="A44" s="876" t="s">
        <v>862</v>
      </c>
      <c r="B44" s="1030">
        <v>6765</v>
      </c>
      <c r="C44" s="1030">
        <v>6665</v>
      </c>
      <c r="D44" s="1030">
        <f t="shared" si="3"/>
        <v>6715</v>
      </c>
      <c r="E44" s="877">
        <f t="shared" si="4"/>
        <v>778</v>
      </c>
      <c r="F44" s="877">
        <f t="shared" si="5"/>
        <v>426</v>
      </c>
      <c r="G44" s="877">
        <f t="shared" si="6"/>
        <v>352</v>
      </c>
      <c r="H44" s="878">
        <f t="shared" si="7"/>
        <v>0.8</v>
      </c>
      <c r="I44" s="877">
        <f t="shared" si="8"/>
        <v>840</v>
      </c>
      <c r="J44" s="877">
        <f t="shared" si="9"/>
        <v>437</v>
      </c>
      <c r="K44" s="877">
        <f t="shared" si="10"/>
        <v>403</v>
      </c>
      <c r="L44" s="878">
        <f t="shared" si="11"/>
        <v>0.8</v>
      </c>
      <c r="M44" s="877">
        <f t="shared" si="12"/>
        <v>327</v>
      </c>
      <c r="N44" s="877">
        <v>162</v>
      </c>
      <c r="O44" s="877">
        <v>165</v>
      </c>
      <c r="P44" s="878">
        <f t="shared" si="13"/>
        <v>0.3</v>
      </c>
      <c r="Q44" s="877">
        <f t="shared" si="14"/>
        <v>342</v>
      </c>
      <c r="R44" s="877">
        <v>166</v>
      </c>
      <c r="S44" s="877">
        <v>176</v>
      </c>
      <c r="T44" s="878">
        <f t="shared" si="15"/>
        <v>0.3</v>
      </c>
      <c r="U44" s="877">
        <f t="shared" si="16"/>
        <v>94</v>
      </c>
      <c r="V44" s="877">
        <v>54</v>
      </c>
      <c r="W44" s="877">
        <v>40</v>
      </c>
      <c r="X44" s="878">
        <f t="shared" si="17"/>
        <v>0.1</v>
      </c>
      <c r="Y44" s="877">
        <f t="shared" si="18"/>
        <v>114</v>
      </c>
      <c r="Z44" s="877">
        <v>59</v>
      </c>
      <c r="AA44" s="877">
        <v>55</v>
      </c>
      <c r="AB44" s="878">
        <f t="shared" si="27"/>
        <v>0.1</v>
      </c>
      <c r="AC44" s="877">
        <f t="shared" si="19"/>
        <v>357</v>
      </c>
      <c r="AD44" s="877">
        <v>210</v>
      </c>
      <c r="AE44" s="877">
        <v>147</v>
      </c>
      <c r="AF44" s="878">
        <f t="shared" si="20"/>
        <v>0.4</v>
      </c>
      <c r="AG44" s="877">
        <f t="shared" si="21"/>
        <v>384</v>
      </c>
      <c r="AH44" s="877">
        <v>212</v>
      </c>
      <c r="AI44" s="877">
        <v>172</v>
      </c>
      <c r="AJ44" s="878">
        <f t="shared" si="22"/>
        <v>0.4</v>
      </c>
      <c r="AK44" s="877">
        <f t="shared" si="23"/>
        <v>-62</v>
      </c>
      <c r="AL44" s="877">
        <f t="shared" si="24"/>
        <v>-11</v>
      </c>
      <c r="AM44" s="877">
        <f t="shared" si="25"/>
        <v>-51</v>
      </c>
      <c r="AN44" s="1027">
        <f t="shared" si="26"/>
        <v>-0.1</v>
      </c>
      <c r="AO44" s="879" t="s">
        <v>114</v>
      </c>
    </row>
    <row r="45" spans="1:41" ht="15.75" customHeight="1">
      <c r="A45" s="69" t="s">
        <v>979</v>
      </c>
      <c r="B45" s="880"/>
      <c r="C45" s="880"/>
      <c r="D45" s="880"/>
      <c r="E45" s="881"/>
      <c r="F45" s="881"/>
      <c r="G45" s="881"/>
      <c r="H45" s="882"/>
      <c r="I45" s="881"/>
      <c r="J45" s="881"/>
      <c r="K45" s="881"/>
      <c r="L45" s="883"/>
      <c r="M45" s="884"/>
      <c r="N45" s="881"/>
      <c r="O45" s="881"/>
      <c r="P45" s="882"/>
      <c r="Q45" s="884"/>
      <c r="R45" s="881"/>
      <c r="S45" s="881"/>
      <c r="T45" s="882"/>
      <c r="U45" s="424" t="s">
        <v>981</v>
      </c>
      <c r="V45" s="424"/>
      <c r="W45" s="424"/>
      <c r="X45" s="885"/>
      <c r="Y45" s="424"/>
      <c r="Z45" s="424"/>
      <c r="AA45" s="424"/>
      <c r="AB45" s="885"/>
      <c r="AC45" s="424"/>
      <c r="AD45" s="424"/>
      <c r="AE45" s="424"/>
      <c r="AF45" s="885"/>
      <c r="AG45" s="424"/>
      <c r="AH45" s="424"/>
      <c r="AI45" s="424"/>
      <c r="AJ45" s="885"/>
      <c r="AK45" s="424"/>
      <c r="AL45" s="886"/>
      <c r="AM45" s="886"/>
      <c r="AN45" s="887"/>
      <c r="AO45" s="886"/>
    </row>
    <row r="46" spans="1:41" ht="7.5" customHeight="1">
      <c r="A46" s="888"/>
      <c r="B46" s="427"/>
      <c r="C46" s="427"/>
      <c r="D46" s="427"/>
      <c r="E46" s="428"/>
      <c r="F46" s="428"/>
      <c r="G46" s="428"/>
      <c r="H46" s="889"/>
      <c r="I46" s="428"/>
      <c r="J46" s="428"/>
      <c r="K46" s="428"/>
      <c r="L46" s="889"/>
      <c r="M46" s="428"/>
      <c r="N46" s="890"/>
      <c r="O46" s="890"/>
      <c r="P46" s="889"/>
      <c r="Q46" s="428"/>
      <c r="R46" s="890"/>
      <c r="S46" s="890"/>
      <c r="T46" s="889"/>
      <c r="U46" s="428"/>
      <c r="V46" s="890"/>
      <c r="W46" s="890"/>
      <c r="X46" s="889"/>
      <c r="Y46" s="428"/>
      <c r="Z46" s="891"/>
      <c r="AA46" s="891"/>
      <c r="AB46" s="889"/>
      <c r="AC46" s="428"/>
      <c r="AD46" s="890"/>
      <c r="AE46" s="890"/>
      <c r="AF46" s="889"/>
      <c r="AG46" s="428"/>
      <c r="AH46" s="890"/>
      <c r="AI46" s="890"/>
      <c r="AJ46" s="889"/>
      <c r="AK46" s="428"/>
      <c r="AL46" s="428"/>
      <c r="AM46" s="428"/>
      <c r="AN46" s="889"/>
      <c r="AO46" s="888"/>
    </row>
    <row r="47" spans="1:41" ht="18" customHeight="1">
      <c r="A47" s="892" t="s">
        <v>980</v>
      </c>
      <c r="B47" s="880"/>
      <c r="C47" s="880"/>
      <c r="D47" s="880"/>
      <c r="E47" s="893"/>
      <c r="F47" s="893"/>
      <c r="G47" s="893"/>
      <c r="H47" s="894"/>
      <c r="I47" s="893"/>
      <c r="J47" s="893"/>
      <c r="K47" s="893"/>
      <c r="L47" s="883"/>
      <c r="M47" s="895"/>
      <c r="N47" s="893"/>
      <c r="O47" s="893"/>
      <c r="P47" s="882"/>
      <c r="Q47" s="895"/>
      <c r="R47" s="893"/>
      <c r="S47" s="893"/>
      <c r="T47" s="882"/>
      <c r="U47" s="896" t="s">
        <v>800</v>
      </c>
      <c r="V47" s="886"/>
      <c r="W47" s="893"/>
      <c r="X47" s="897"/>
      <c r="Y47" s="886"/>
      <c r="Z47" s="893"/>
      <c r="AA47" s="893"/>
      <c r="AB47" s="885"/>
      <c r="AC47" s="424"/>
      <c r="AD47" s="893"/>
      <c r="AE47" s="893"/>
      <c r="AF47" s="885"/>
      <c r="AG47" s="424"/>
      <c r="AH47" s="893"/>
      <c r="AI47" s="893"/>
      <c r="AJ47" s="885"/>
      <c r="AK47" s="424"/>
      <c r="AL47" s="893"/>
      <c r="AM47" s="893"/>
      <c r="AN47" s="885"/>
      <c r="AO47" s="424"/>
    </row>
    <row r="48" spans="5:39" ht="15.75">
      <c r="E48" s="144"/>
      <c r="F48" s="144"/>
      <c r="G48" s="144"/>
      <c r="H48" s="307"/>
      <c r="I48" s="145"/>
      <c r="J48" s="144"/>
      <c r="K48" s="144"/>
      <c r="L48" s="312"/>
      <c r="N48" s="144"/>
      <c r="O48" s="144"/>
      <c r="R48" s="144"/>
      <c r="S48" s="144"/>
      <c r="V48" s="144"/>
      <c r="W48" s="144"/>
      <c r="Z48" s="144"/>
      <c r="AA48" s="144"/>
      <c r="AD48" s="144"/>
      <c r="AE48" s="144"/>
      <c r="AH48" s="144"/>
      <c r="AI48" s="144"/>
      <c r="AL48" s="144"/>
      <c r="AM48" s="144"/>
    </row>
    <row r="49" spans="5:39" ht="15.75">
      <c r="E49" s="144"/>
      <c r="F49" s="144"/>
      <c r="G49" s="144"/>
      <c r="H49" s="307"/>
      <c r="I49" s="145"/>
      <c r="J49" s="144"/>
      <c r="K49" s="144"/>
      <c r="L49" s="312"/>
      <c r="N49" s="144"/>
      <c r="O49" s="144"/>
      <c r="R49" s="144"/>
      <c r="S49" s="144"/>
      <c r="V49" s="144"/>
      <c r="W49" s="144"/>
      <c r="Z49" s="144"/>
      <c r="AA49" s="144"/>
      <c r="AD49" s="144"/>
      <c r="AE49" s="144"/>
      <c r="AH49" s="144"/>
      <c r="AI49" s="144"/>
      <c r="AL49" s="144"/>
      <c r="AM49" s="144"/>
    </row>
    <row r="50" spans="5:39" ht="15.75">
      <c r="E50" s="144"/>
      <c r="F50" s="144"/>
      <c r="G50" s="144"/>
      <c r="H50" s="307"/>
      <c r="I50" s="145"/>
      <c r="J50" s="144"/>
      <c r="K50" s="144"/>
      <c r="L50" s="312"/>
      <c r="N50" s="144"/>
      <c r="O50" s="144"/>
      <c r="R50" s="144"/>
      <c r="S50" s="144"/>
      <c r="V50" s="144"/>
      <c r="W50" s="144"/>
      <c r="Z50" s="144"/>
      <c r="AA50" s="144"/>
      <c r="AD50" s="144"/>
      <c r="AE50" s="144"/>
      <c r="AH50" s="144"/>
      <c r="AI50" s="144"/>
      <c r="AL50" s="144"/>
      <c r="AM50" s="144"/>
    </row>
    <row r="51" spans="5:39" ht="15.75">
      <c r="E51" s="144"/>
      <c r="F51" s="144"/>
      <c r="G51" s="144"/>
      <c r="H51" s="307"/>
      <c r="I51" s="145"/>
      <c r="J51" s="144"/>
      <c r="K51" s="144"/>
      <c r="L51" s="312"/>
      <c r="N51" s="144"/>
      <c r="O51" s="144"/>
      <c r="R51" s="144"/>
      <c r="S51" s="144"/>
      <c r="V51" s="144"/>
      <c r="W51" s="144"/>
      <c r="Z51" s="144"/>
      <c r="AA51" s="144"/>
      <c r="AD51" s="144"/>
      <c r="AE51" s="144"/>
      <c r="AH51" s="144"/>
      <c r="AI51" s="144"/>
      <c r="AL51" s="144"/>
      <c r="AM51" s="144"/>
    </row>
    <row r="52" spans="5:39" ht="15.75">
      <c r="E52" s="144"/>
      <c r="F52" s="144"/>
      <c r="G52" s="144"/>
      <c r="H52" s="307"/>
      <c r="I52" s="145"/>
      <c r="J52" s="144"/>
      <c r="K52" s="144"/>
      <c r="L52" s="312"/>
      <c r="N52" s="144"/>
      <c r="O52" s="144"/>
      <c r="R52" s="144"/>
      <c r="S52" s="144"/>
      <c r="V52" s="144"/>
      <c r="W52" s="144"/>
      <c r="Z52" s="144"/>
      <c r="AA52" s="144"/>
      <c r="AD52" s="144"/>
      <c r="AE52" s="144"/>
      <c r="AH52" s="144"/>
      <c r="AI52" s="144"/>
      <c r="AL52" s="144"/>
      <c r="AM52" s="144"/>
    </row>
    <row r="53" spans="5:39" ht="15.75">
      <c r="E53" s="144"/>
      <c r="F53" s="144"/>
      <c r="G53" s="144"/>
      <c r="H53" s="307"/>
      <c r="I53" s="145"/>
      <c r="J53" s="144"/>
      <c r="K53" s="144"/>
      <c r="L53" s="312"/>
      <c r="N53" s="144"/>
      <c r="O53" s="144"/>
      <c r="R53" s="144"/>
      <c r="S53" s="144"/>
      <c r="V53" s="144"/>
      <c r="W53" s="144"/>
      <c r="Z53" s="144"/>
      <c r="AA53" s="144"/>
      <c r="AD53" s="144"/>
      <c r="AE53" s="144"/>
      <c r="AH53" s="144"/>
      <c r="AI53" s="144"/>
      <c r="AL53" s="144"/>
      <c r="AM53" s="144"/>
    </row>
    <row r="54" spans="5:39" ht="15.75">
      <c r="E54" s="144"/>
      <c r="F54" s="144"/>
      <c r="G54" s="144"/>
      <c r="H54" s="307"/>
      <c r="I54" s="145"/>
      <c r="J54" s="144"/>
      <c r="K54" s="144"/>
      <c r="L54" s="312"/>
      <c r="N54" s="144"/>
      <c r="O54" s="144"/>
      <c r="R54" s="144"/>
      <c r="S54" s="144"/>
      <c r="V54" s="144"/>
      <c r="W54" s="144"/>
      <c r="Z54" s="144"/>
      <c r="AA54" s="144"/>
      <c r="AD54" s="144"/>
      <c r="AE54" s="144"/>
      <c r="AH54" s="144"/>
      <c r="AI54" s="144"/>
      <c r="AL54" s="144"/>
      <c r="AM54" s="144"/>
    </row>
    <row r="55" spans="1:41" s="143" customFormat="1" ht="15.75">
      <c r="A55" s="72"/>
      <c r="B55" s="127"/>
      <c r="C55" s="127"/>
      <c r="D55" s="127"/>
      <c r="E55" s="144"/>
      <c r="F55" s="144"/>
      <c r="G55" s="144"/>
      <c r="H55" s="307"/>
      <c r="I55" s="145"/>
      <c r="J55" s="144"/>
      <c r="K55" s="144"/>
      <c r="L55" s="312"/>
      <c r="M55" s="130"/>
      <c r="N55" s="144"/>
      <c r="O55" s="144"/>
      <c r="P55" s="314"/>
      <c r="Q55" s="130"/>
      <c r="R55" s="144"/>
      <c r="S55" s="144"/>
      <c r="T55" s="314"/>
      <c r="U55" s="75"/>
      <c r="V55" s="144"/>
      <c r="W55" s="144"/>
      <c r="X55" s="317"/>
      <c r="Y55" s="76"/>
      <c r="Z55" s="144"/>
      <c r="AA55" s="144"/>
      <c r="AB55" s="317"/>
      <c r="AC55" s="72"/>
      <c r="AD55" s="144"/>
      <c r="AE55" s="144"/>
      <c r="AF55" s="317"/>
      <c r="AG55" s="72"/>
      <c r="AH55" s="144"/>
      <c r="AI55" s="144"/>
      <c r="AJ55" s="317"/>
      <c r="AK55" s="146"/>
      <c r="AL55" s="144"/>
      <c r="AM55" s="144"/>
      <c r="AN55" s="317"/>
      <c r="AO55" s="74"/>
    </row>
    <row r="56" spans="1:41" s="143" customFormat="1" ht="15.75">
      <c r="A56" s="72"/>
      <c r="B56" s="127"/>
      <c r="C56" s="127"/>
      <c r="D56" s="127"/>
      <c r="E56" s="144"/>
      <c r="F56" s="144"/>
      <c r="G56" s="144"/>
      <c r="H56" s="307"/>
      <c r="I56" s="145"/>
      <c r="J56" s="144"/>
      <c r="K56" s="144"/>
      <c r="L56" s="312"/>
      <c r="M56" s="130"/>
      <c r="N56" s="144"/>
      <c r="O56" s="144"/>
      <c r="P56" s="314"/>
      <c r="Q56" s="130"/>
      <c r="R56" s="144"/>
      <c r="S56" s="144"/>
      <c r="T56" s="314"/>
      <c r="U56" s="75"/>
      <c r="V56" s="144"/>
      <c r="W56" s="144"/>
      <c r="X56" s="317"/>
      <c r="Y56" s="76"/>
      <c r="Z56" s="144"/>
      <c r="AA56" s="144"/>
      <c r="AB56" s="317"/>
      <c r="AC56" s="72"/>
      <c r="AD56" s="144"/>
      <c r="AE56" s="144"/>
      <c r="AF56" s="317"/>
      <c r="AG56" s="72"/>
      <c r="AH56" s="144"/>
      <c r="AI56" s="144"/>
      <c r="AJ56" s="317"/>
      <c r="AK56" s="146"/>
      <c r="AL56" s="144"/>
      <c r="AM56" s="144"/>
      <c r="AN56" s="317"/>
      <c r="AO56" s="74"/>
    </row>
    <row r="57" spans="1:41" s="143" customFormat="1" ht="15.75">
      <c r="A57" s="72"/>
      <c r="B57" s="127"/>
      <c r="C57" s="127"/>
      <c r="D57" s="127"/>
      <c r="E57" s="144"/>
      <c r="F57" s="144"/>
      <c r="G57" s="144"/>
      <c r="H57" s="307"/>
      <c r="I57" s="145"/>
      <c r="J57" s="144"/>
      <c r="K57" s="144"/>
      <c r="L57" s="312"/>
      <c r="M57" s="130"/>
      <c r="N57" s="144"/>
      <c r="O57" s="144"/>
      <c r="P57" s="314"/>
      <c r="Q57" s="130"/>
      <c r="R57" s="144"/>
      <c r="S57" s="144"/>
      <c r="T57" s="314"/>
      <c r="U57" s="75"/>
      <c r="V57" s="144"/>
      <c r="W57" s="144"/>
      <c r="X57" s="317"/>
      <c r="Y57" s="76"/>
      <c r="Z57" s="144"/>
      <c r="AA57" s="144"/>
      <c r="AB57" s="317"/>
      <c r="AC57" s="72"/>
      <c r="AD57" s="144"/>
      <c r="AE57" s="144"/>
      <c r="AF57" s="317"/>
      <c r="AG57" s="72"/>
      <c r="AH57" s="144"/>
      <c r="AI57" s="144"/>
      <c r="AJ57" s="317"/>
      <c r="AK57" s="146"/>
      <c r="AL57" s="144"/>
      <c r="AM57" s="144"/>
      <c r="AN57" s="317"/>
      <c r="AO57" s="74"/>
    </row>
    <row r="58" spans="1:41" s="143" customFormat="1" ht="15.75">
      <c r="A58" s="72"/>
      <c r="B58" s="127"/>
      <c r="C58" s="127"/>
      <c r="D58" s="127"/>
      <c r="E58" s="144"/>
      <c r="F58" s="144"/>
      <c r="G58" s="144"/>
      <c r="H58" s="307"/>
      <c r="I58" s="145"/>
      <c r="J58" s="144"/>
      <c r="K58" s="144"/>
      <c r="L58" s="312"/>
      <c r="M58" s="130"/>
      <c r="N58" s="144"/>
      <c r="O58" s="144"/>
      <c r="P58" s="314"/>
      <c r="Q58" s="130"/>
      <c r="R58" s="144"/>
      <c r="S58" s="144"/>
      <c r="T58" s="314"/>
      <c r="U58" s="75"/>
      <c r="V58" s="144"/>
      <c r="W58" s="144"/>
      <c r="X58" s="317"/>
      <c r="Y58" s="76"/>
      <c r="Z58" s="144"/>
      <c r="AA58" s="144"/>
      <c r="AB58" s="317"/>
      <c r="AC58" s="72"/>
      <c r="AD58" s="144"/>
      <c r="AE58" s="144"/>
      <c r="AF58" s="317"/>
      <c r="AG58" s="72"/>
      <c r="AH58" s="144"/>
      <c r="AI58" s="144"/>
      <c r="AJ58" s="317"/>
      <c r="AK58" s="146"/>
      <c r="AL58" s="144"/>
      <c r="AM58" s="144"/>
      <c r="AN58" s="317"/>
      <c r="AO58" s="74"/>
    </row>
    <row r="59" spans="1:41" s="143" customFormat="1" ht="15.75">
      <c r="A59" s="72"/>
      <c r="B59" s="127"/>
      <c r="C59" s="127"/>
      <c r="D59" s="127"/>
      <c r="E59" s="144"/>
      <c r="F59" s="144"/>
      <c r="G59" s="144"/>
      <c r="H59" s="307"/>
      <c r="I59" s="145"/>
      <c r="J59" s="144"/>
      <c r="K59" s="144"/>
      <c r="L59" s="312"/>
      <c r="M59" s="130"/>
      <c r="N59" s="144"/>
      <c r="O59" s="144"/>
      <c r="P59" s="314"/>
      <c r="Q59" s="130"/>
      <c r="R59" s="144"/>
      <c r="S59" s="144"/>
      <c r="T59" s="314"/>
      <c r="U59" s="75"/>
      <c r="V59" s="144"/>
      <c r="W59" s="144"/>
      <c r="X59" s="317"/>
      <c r="Y59" s="76"/>
      <c r="Z59" s="144"/>
      <c r="AA59" s="144"/>
      <c r="AB59" s="317"/>
      <c r="AC59" s="72"/>
      <c r="AD59" s="144"/>
      <c r="AE59" s="144"/>
      <c r="AF59" s="317"/>
      <c r="AG59" s="72"/>
      <c r="AH59" s="144"/>
      <c r="AI59" s="144"/>
      <c r="AJ59" s="317"/>
      <c r="AK59" s="146"/>
      <c r="AL59" s="144"/>
      <c r="AM59" s="144"/>
      <c r="AN59" s="317"/>
      <c r="AO59" s="74"/>
    </row>
    <row r="60" spans="1:41" s="143" customFormat="1" ht="15.75">
      <c r="A60" s="72"/>
      <c r="B60" s="127"/>
      <c r="C60" s="127"/>
      <c r="D60" s="127"/>
      <c r="E60" s="144"/>
      <c r="F60" s="144"/>
      <c r="G60" s="144"/>
      <c r="H60" s="307"/>
      <c r="I60" s="145"/>
      <c r="J60" s="144"/>
      <c r="K60" s="144"/>
      <c r="L60" s="312"/>
      <c r="M60" s="130"/>
      <c r="N60" s="144"/>
      <c r="O60" s="144"/>
      <c r="P60" s="314"/>
      <c r="Q60" s="130"/>
      <c r="R60" s="144"/>
      <c r="S60" s="144"/>
      <c r="T60" s="314"/>
      <c r="U60" s="75"/>
      <c r="V60" s="144"/>
      <c r="W60" s="144"/>
      <c r="X60" s="317"/>
      <c r="Y60" s="76"/>
      <c r="Z60" s="144"/>
      <c r="AA60" s="144"/>
      <c r="AB60" s="317"/>
      <c r="AC60" s="72"/>
      <c r="AD60" s="144"/>
      <c r="AE60" s="144"/>
      <c r="AF60" s="317"/>
      <c r="AG60" s="72"/>
      <c r="AH60" s="144"/>
      <c r="AI60" s="144"/>
      <c r="AJ60" s="317"/>
      <c r="AK60" s="146"/>
      <c r="AL60" s="144"/>
      <c r="AM60" s="144"/>
      <c r="AN60" s="317"/>
      <c r="AO60" s="74"/>
    </row>
    <row r="61" spans="1:41" s="143" customFormat="1" ht="15.75">
      <c r="A61" s="72"/>
      <c r="B61" s="127"/>
      <c r="C61" s="127"/>
      <c r="D61" s="127"/>
      <c r="E61" s="144"/>
      <c r="F61" s="144"/>
      <c r="G61" s="144"/>
      <c r="H61" s="307"/>
      <c r="I61" s="145"/>
      <c r="J61" s="144"/>
      <c r="K61" s="144"/>
      <c r="L61" s="312"/>
      <c r="M61" s="130"/>
      <c r="N61" s="144"/>
      <c r="O61" s="144"/>
      <c r="P61" s="314"/>
      <c r="Q61" s="130"/>
      <c r="R61" s="144"/>
      <c r="S61" s="144"/>
      <c r="T61" s="314"/>
      <c r="U61" s="75"/>
      <c r="V61" s="144"/>
      <c r="W61" s="144"/>
      <c r="X61" s="317"/>
      <c r="Y61" s="76"/>
      <c r="Z61" s="144"/>
      <c r="AA61" s="144"/>
      <c r="AB61" s="317"/>
      <c r="AC61" s="72"/>
      <c r="AD61" s="144"/>
      <c r="AE61" s="144"/>
      <c r="AF61" s="317"/>
      <c r="AG61" s="72"/>
      <c r="AH61" s="144"/>
      <c r="AI61" s="144"/>
      <c r="AJ61" s="317"/>
      <c r="AK61" s="146"/>
      <c r="AL61" s="144"/>
      <c r="AM61" s="144"/>
      <c r="AN61" s="317"/>
      <c r="AO61" s="74"/>
    </row>
    <row r="62" spans="1:41" s="143" customFormat="1" ht="15.75">
      <c r="A62" s="72"/>
      <c r="B62" s="127"/>
      <c r="C62" s="127"/>
      <c r="D62" s="127"/>
      <c r="E62" s="144"/>
      <c r="F62" s="144"/>
      <c r="G62" s="144"/>
      <c r="H62" s="307"/>
      <c r="I62" s="145"/>
      <c r="J62" s="144"/>
      <c r="K62" s="144"/>
      <c r="L62" s="312"/>
      <c r="M62" s="130"/>
      <c r="N62" s="144"/>
      <c r="O62" s="144"/>
      <c r="P62" s="314"/>
      <c r="Q62" s="130"/>
      <c r="R62" s="144"/>
      <c r="S62" s="144"/>
      <c r="T62" s="314"/>
      <c r="U62" s="75"/>
      <c r="V62" s="144"/>
      <c r="W62" s="144"/>
      <c r="X62" s="317"/>
      <c r="Y62" s="76"/>
      <c r="Z62" s="144"/>
      <c r="AA62" s="144"/>
      <c r="AB62" s="317"/>
      <c r="AC62" s="72"/>
      <c r="AD62" s="144"/>
      <c r="AE62" s="144"/>
      <c r="AF62" s="317"/>
      <c r="AG62" s="72"/>
      <c r="AH62" s="144"/>
      <c r="AI62" s="144"/>
      <c r="AJ62" s="317"/>
      <c r="AK62" s="146"/>
      <c r="AL62" s="144"/>
      <c r="AM62" s="144"/>
      <c r="AN62" s="317"/>
      <c r="AO62" s="74"/>
    </row>
    <row r="63" spans="1:41" s="143" customFormat="1" ht="15.75">
      <c r="A63" s="72"/>
      <c r="B63" s="127"/>
      <c r="C63" s="127"/>
      <c r="D63" s="127"/>
      <c r="E63" s="147"/>
      <c r="F63" s="147"/>
      <c r="G63" s="147"/>
      <c r="H63" s="307"/>
      <c r="I63" s="148"/>
      <c r="J63" s="147"/>
      <c r="K63" s="147"/>
      <c r="L63" s="312"/>
      <c r="M63" s="130"/>
      <c r="N63" s="147"/>
      <c r="O63" s="147"/>
      <c r="P63" s="314"/>
      <c r="Q63" s="130"/>
      <c r="R63" s="147"/>
      <c r="S63" s="147"/>
      <c r="T63" s="314"/>
      <c r="U63" s="75"/>
      <c r="V63" s="147"/>
      <c r="W63" s="147"/>
      <c r="X63" s="317"/>
      <c r="Y63" s="76"/>
      <c r="Z63" s="147"/>
      <c r="AA63" s="147"/>
      <c r="AB63" s="317"/>
      <c r="AC63" s="72"/>
      <c r="AD63" s="147"/>
      <c r="AE63" s="147"/>
      <c r="AF63" s="317"/>
      <c r="AG63" s="72"/>
      <c r="AH63" s="147"/>
      <c r="AI63" s="147"/>
      <c r="AJ63" s="317"/>
      <c r="AK63" s="146"/>
      <c r="AL63" s="147"/>
      <c r="AM63" s="147"/>
      <c r="AN63" s="317"/>
      <c r="AO63" s="74"/>
    </row>
    <row r="64" spans="1:41" s="143" customFormat="1" ht="15.75">
      <c r="A64" s="72"/>
      <c r="B64" s="127"/>
      <c r="C64" s="127"/>
      <c r="D64" s="127"/>
      <c r="E64" s="147"/>
      <c r="F64" s="147"/>
      <c r="G64" s="147"/>
      <c r="H64" s="307"/>
      <c r="I64" s="148"/>
      <c r="J64" s="147"/>
      <c r="K64" s="147"/>
      <c r="L64" s="312"/>
      <c r="M64" s="130"/>
      <c r="N64" s="147"/>
      <c r="O64" s="147"/>
      <c r="P64" s="314"/>
      <c r="Q64" s="130"/>
      <c r="R64" s="147"/>
      <c r="S64" s="147"/>
      <c r="T64" s="314"/>
      <c r="U64" s="75"/>
      <c r="V64" s="147"/>
      <c r="W64" s="147"/>
      <c r="X64" s="317"/>
      <c r="Y64" s="76"/>
      <c r="Z64" s="147"/>
      <c r="AA64" s="147"/>
      <c r="AB64" s="317"/>
      <c r="AC64" s="72"/>
      <c r="AD64" s="147"/>
      <c r="AE64" s="147"/>
      <c r="AF64" s="317"/>
      <c r="AG64" s="72"/>
      <c r="AH64" s="147"/>
      <c r="AI64" s="147"/>
      <c r="AJ64" s="317"/>
      <c r="AK64" s="146"/>
      <c r="AL64" s="147"/>
      <c r="AM64" s="147"/>
      <c r="AN64" s="317"/>
      <c r="AO64" s="74"/>
    </row>
    <row r="65" spans="1:41" s="143" customFormat="1" ht="15.75">
      <c r="A65" s="72"/>
      <c r="B65" s="127"/>
      <c r="C65" s="127"/>
      <c r="D65" s="127"/>
      <c r="E65" s="147"/>
      <c r="F65" s="147"/>
      <c r="G65" s="147"/>
      <c r="H65" s="307"/>
      <c r="I65" s="148"/>
      <c r="J65" s="147"/>
      <c r="K65" s="147"/>
      <c r="L65" s="312"/>
      <c r="M65" s="130"/>
      <c r="N65" s="147"/>
      <c r="O65" s="147"/>
      <c r="P65" s="314"/>
      <c r="Q65" s="130"/>
      <c r="R65" s="147"/>
      <c r="S65" s="147"/>
      <c r="T65" s="314"/>
      <c r="U65" s="75"/>
      <c r="V65" s="147"/>
      <c r="W65" s="147"/>
      <c r="X65" s="317"/>
      <c r="Y65" s="76"/>
      <c r="Z65" s="147"/>
      <c r="AA65" s="147"/>
      <c r="AB65" s="317"/>
      <c r="AC65" s="72"/>
      <c r="AD65" s="147"/>
      <c r="AE65" s="147"/>
      <c r="AF65" s="317"/>
      <c r="AG65" s="72"/>
      <c r="AH65" s="147"/>
      <c r="AI65" s="147"/>
      <c r="AJ65" s="317"/>
      <c r="AK65" s="146"/>
      <c r="AL65" s="147"/>
      <c r="AM65" s="147"/>
      <c r="AN65" s="317"/>
      <c r="AO65" s="74"/>
    </row>
  </sheetData>
  <sheetProtection/>
  <mergeCells count="19">
    <mergeCell ref="A3:T3"/>
    <mergeCell ref="U3:AO3"/>
    <mergeCell ref="AO6:AO8"/>
    <mergeCell ref="E7:H7"/>
    <mergeCell ref="I7:L7"/>
    <mergeCell ref="M7:P7"/>
    <mergeCell ref="Q7:T7"/>
    <mergeCell ref="U7:X7"/>
    <mergeCell ref="Y7:AB7"/>
    <mergeCell ref="AC7:AF7"/>
    <mergeCell ref="AK6:AN7"/>
    <mergeCell ref="AG7:AJ7"/>
    <mergeCell ref="A5:E5"/>
    <mergeCell ref="A6:A8"/>
    <mergeCell ref="B6:D7"/>
    <mergeCell ref="E6:L6"/>
    <mergeCell ref="M6:T6"/>
    <mergeCell ref="U6:AB6"/>
    <mergeCell ref="AC6:AJ6"/>
  </mergeCells>
  <printOptions horizontalCentered="1"/>
  <pageMargins left="0.31496062992125984" right="0.2755905511811024" top="0.1968503937007874" bottom="0.1968503937007874" header="0.31496062992125984" footer="0.15748031496062992"/>
  <pageSetup horizontalDpi="600" verticalDpi="600" orientation="portrait" paperSize="9" scale="68" r:id="rId3"/>
  <colBreaks count="1" manualBreakCount="1">
    <brk id="20" max="46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CB52"/>
  <sheetViews>
    <sheetView view="pageBreakPreview" zoomScale="78" zoomScaleNormal="90" zoomScaleSheetLayoutView="78" zoomScalePageLayoutView="0" workbookViewId="0" topLeftCell="A1">
      <selection activeCell="L46" sqref="L46"/>
    </sheetView>
  </sheetViews>
  <sheetFormatPr defaultColWidth="9.00390625" defaultRowHeight="14.25"/>
  <cols>
    <col min="1" max="1" width="10.125" style="22" customWidth="1"/>
    <col min="2" max="2" width="7.875" style="22" customWidth="1"/>
    <col min="3" max="4" width="7.50390625" style="22" customWidth="1"/>
    <col min="5" max="10" width="7.00390625" style="22" customWidth="1"/>
    <col min="11" max="19" width="6.875" style="22" customWidth="1"/>
    <col min="20" max="20" width="12.50390625" style="22" customWidth="1"/>
    <col min="21" max="21" width="11.625" style="22" customWidth="1"/>
    <col min="22" max="39" width="6.875" style="22" customWidth="1"/>
    <col min="40" max="40" width="12.50390625" style="22" customWidth="1"/>
    <col min="41" max="41" width="11.25390625" style="22" customWidth="1"/>
    <col min="42" max="50" width="7.00390625" style="22" customWidth="1"/>
    <col min="51" max="59" width="6.75390625" style="22" customWidth="1"/>
    <col min="60" max="60" width="12.125" style="22" customWidth="1"/>
    <col min="61" max="61" width="9.25390625" style="22" customWidth="1"/>
    <col min="62" max="76" width="6.875" style="22" customWidth="1"/>
    <col min="77" max="79" width="6.875" style="23" customWidth="1"/>
    <col min="80" max="80" width="12.50390625" style="22" customWidth="1"/>
    <col min="81" max="16384" width="9.00390625" style="23" customWidth="1"/>
  </cols>
  <sheetData>
    <row r="1" spans="1:80" s="10" customFormat="1" ht="11.25">
      <c r="A1" s="108" t="s">
        <v>105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109"/>
      <c r="T1" s="109" t="s">
        <v>40</v>
      </c>
      <c r="U1" s="108" t="s">
        <v>105</v>
      </c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109"/>
      <c r="AN1" s="109" t="s">
        <v>40</v>
      </c>
      <c r="AO1" s="108" t="s">
        <v>105</v>
      </c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109" t="s">
        <v>40</v>
      </c>
      <c r="BI1" s="108" t="s">
        <v>105</v>
      </c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CA1" s="109"/>
      <c r="CB1" s="109" t="s">
        <v>40</v>
      </c>
    </row>
    <row r="2" spans="1:76" s="12" customFormat="1" ht="12">
      <c r="A2" s="1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1"/>
      <c r="U2" s="110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0"/>
      <c r="AO2" s="110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0"/>
      <c r="BI2" s="110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</row>
    <row r="3" spans="1:80" s="112" customFormat="1" ht="22.5">
      <c r="A3" s="1156" t="s">
        <v>896</v>
      </c>
      <c r="B3" s="1156"/>
      <c r="C3" s="1156"/>
      <c r="D3" s="1156"/>
      <c r="E3" s="1156"/>
      <c r="F3" s="1156"/>
      <c r="G3" s="1156"/>
      <c r="H3" s="1156"/>
      <c r="I3" s="1156"/>
      <c r="J3" s="1156"/>
      <c r="K3" s="1151" t="s">
        <v>897</v>
      </c>
      <c r="L3" s="1151"/>
      <c r="M3" s="1151"/>
      <c r="N3" s="1151"/>
      <c r="O3" s="1151"/>
      <c r="P3" s="1151"/>
      <c r="Q3" s="1151"/>
      <c r="R3" s="1151"/>
      <c r="S3" s="1151"/>
      <c r="T3" s="1151"/>
      <c r="U3" s="1151" t="s">
        <v>898</v>
      </c>
      <c r="V3" s="1151"/>
      <c r="W3" s="1151"/>
      <c r="X3" s="1151"/>
      <c r="Y3" s="1151"/>
      <c r="Z3" s="1151"/>
      <c r="AA3" s="1151"/>
      <c r="AB3" s="1151"/>
      <c r="AC3" s="1151"/>
      <c r="AD3" s="1151"/>
      <c r="AE3" s="1151" t="s">
        <v>899</v>
      </c>
      <c r="AF3" s="1151"/>
      <c r="AG3" s="1151"/>
      <c r="AH3" s="1151"/>
      <c r="AI3" s="1151"/>
      <c r="AJ3" s="1151"/>
      <c r="AK3" s="1151"/>
      <c r="AL3" s="1151"/>
      <c r="AM3" s="1151"/>
      <c r="AN3" s="1151"/>
      <c r="AO3" s="1151" t="s">
        <v>900</v>
      </c>
      <c r="AP3" s="1151"/>
      <c r="AQ3" s="1151"/>
      <c r="AR3" s="1151"/>
      <c r="AS3" s="1151"/>
      <c r="AT3" s="1151"/>
      <c r="AU3" s="1151"/>
      <c r="AV3" s="1151"/>
      <c r="AW3" s="1151"/>
      <c r="AX3" s="1151"/>
      <c r="AY3" s="1151" t="s">
        <v>901</v>
      </c>
      <c r="AZ3" s="1151"/>
      <c r="BA3" s="1151"/>
      <c r="BB3" s="1151"/>
      <c r="BC3" s="1151"/>
      <c r="BD3" s="1151"/>
      <c r="BE3" s="1151"/>
      <c r="BF3" s="1151"/>
      <c r="BG3" s="1151"/>
      <c r="BH3" s="1151"/>
      <c r="BI3" s="1151" t="s">
        <v>902</v>
      </c>
      <c r="BJ3" s="1151"/>
      <c r="BK3" s="1151"/>
      <c r="BL3" s="1151"/>
      <c r="BM3" s="1151"/>
      <c r="BN3" s="1151"/>
      <c r="BO3" s="1151"/>
      <c r="BP3" s="1151"/>
      <c r="BQ3" s="1151"/>
      <c r="BR3" s="1151"/>
      <c r="BS3" s="1151" t="s">
        <v>903</v>
      </c>
      <c r="BT3" s="1151"/>
      <c r="BU3" s="1151"/>
      <c r="BV3" s="1151"/>
      <c r="BW3" s="1151"/>
      <c r="BX3" s="1151"/>
      <c r="BY3" s="1151"/>
      <c r="BZ3" s="1151"/>
      <c r="CA3" s="1151"/>
      <c r="CB3" s="1151"/>
    </row>
    <row r="4" spans="1:80" s="115" customFormat="1" ht="12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4"/>
      <c r="AF4" s="114"/>
      <c r="AG4" s="114"/>
      <c r="AH4" s="114"/>
      <c r="AI4" s="114"/>
      <c r="AJ4" s="114"/>
      <c r="AK4" s="114"/>
      <c r="AL4" s="114"/>
      <c r="AM4" s="114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4"/>
      <c r="BC4" s="114"/>
      <c r="BD4" s="114"/>
      <c r="BE4" s="114"/>
      <c r="BF4" s="114"/>
      <c r="BG4" s="114"/>
      <c r="BH4" s="113"/>
      <c r="BI4" s="113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</row>
    <row r="5" spans="1:80" s="13" customFormat="1" ht="15.75" thickBot="1">
      <c r="A5" s="13" t="s">
        <v>106</v>
      </c>
      <c r="S5" s="14"/>
      <c r="T5" s="14" t="s">
        <v>129</v>
      </c>
      <c r="U5" s="13" t="s">
        <v>106</v>
      </c>
      <c r="X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 t="s">
        <v>129</v>
      </c>
      <c r="AO5" s="13" t="s">
        <v>106</v>
      </c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 t="s">
        <v>129</v>
      </c>
      <c r="BI5" s="13" t="s">
        <v>106</v>
      </c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CA5" s="14"/>
      <c r="CB5" s="14" t="s">
        <v>129</v>
      </c>
    </row>
    <row r="6" spans="1:80" s="15" customFormat="1" ht="16.5" customHeight="1">
      <c r="A6" s="1142" t="s">
        <v>904</v>
      </c>
      <c r="B6" s="913" t="s">
        <v>905</v>
      </c>
      <c r="C6" s="913"/>
      <c r="D6" s="914"/>
      <c r="E6" s="915" t="s">
        <v>906</v>
      </c>
      <c r="F6" s="913"/>
      <c r="G6" s="913"/>
      <c r="H6" s="1145" t="s">
        <v>907</v>
      </c>
      <c r="I6" s="1146"/>
      <c r="J6" s="1147"/>
      <c r="K6" s="915" t="s">
        <v>908</v>
      </c>
      <c r="L6" s="913"/>
      <c r="M6" s="914"/>
      <c r="N6" s="1145" t="s">
        <v>909</v>
      </c>
      <c r="O6" s="1146"/>
      <c r="P6" s="1147"/>
      <c r="Q6" s="915" t="s">
        <v>23</v>
      </c>
      <c r="R6" s="913"/>
      <c r="S6" s="913"/>
      <c r="T6" s="1148" t="s">
        <v>9</v>
      </c>
      <c r="U6" s="1142" t="s">
        <v>904</v>
      </c>
      <c r="V6" s="913" t="s">
        <v>100</v>
      </c>
      <c r="W6" s="913"/>
      <c r="X6" s="914"/>
      <c r="Y6" s="915" t="s">
        <v>22</v>
      </c>
      <c r="Z6" s="913"/>
      <c r="AA6" s="914"/>
      <c r="AB6" s="1145" t="s">
        <v>101</v>
      </c>
      <c r="AC6" s="1146"/>
      <c r="AD6" s="1147"/>
      <c r="AE6" s="915" t="s">
        <v>910</v>
      </c>
      <c r="AF6" s="913"/>
      <c r="AG6" s="914"/>
      <c r="AH6" s="1145" t="s">
        <v>102</v>
      </c>
      <c r="AI6" s="1146"/>
      <c r="AJ6" s="1147"/>
      <c r="AK6" s="915" t="s">
        <v>95</v>
      </c>
      <c r="AL6" s="913"/>
      <c r="AM6" s="913"/>
      <c r="AN6" s="1148" t="s">
        <v>9</v>
      </c>
      <c r="AO6" s="1142" t="s">
        <v>904</v>
      </c>
      <c r="AP6" s="913" t="s">
        <v>103</v>
      </c>
      <c r="AQ6" s="913"/>
      <c r="AR6" s="913"/>
      <c r="AS6" s="915" t="s">
        <v>24</v>
      </c>
      <c r="AT6" s="913"/>
      <c r="AU6" s="913"/>
      <c r="AV6" s="915" t="s">
        <v>1004</v>
      </c>
      <c r="AW6" s="913"/>
      <c r="AX6" s="913"/>
      <c r="AY6" s="1145" t="s">
        <v>911</v>
      </c>
      <c r="AZ6" s="1146"/>
      <c r="BA6" s="1147"/>
      <c r="BB6" s="915" t="s">
        <v>912</v>
      </c>
      <c r="BC6" s="913"/>
      <c r="BD6" s="914"/>
      <c r="BE6" s="1145" t="s">
        <v>913</v>
      </c>
      <c r="BF6" s="1146"/>
      <c r="BG6" s="1147"/>
      <c r="BH6" s="1148" t="s">
        <v>9</v>
      </c>
      <c r="BI6" s="1142" t="s">
        <v>904</v>
      </c>
      <c r="BJ6" s="1145" t="s">
        <v>104</v>
      </c>
      <c r="BK6" s="1146"/>
      <c r="BL6" s="1147"/>
      <c r="BM6" s="1152" t="s">
        <v>1006</v>
      </c>
      <c r="BN6" s="1153"/>
      <c r="BO6" s="1154"/>
      <c r="BP6" s="1145" t="s">
        <v>914</v>
      </c>
      <c r="BQ6" s="1146"/>
      <c r="BR6" s="1147"/>
      <c r="BS6" s="1145" t="s">
        <v>94</v>
      </c>
      <c r="BT6" s="1146"/>
      <c r="BU6" s="1147"/>
      <c r="BV6" s="1155" t="s">
        <v>1008</v>
      </c>
      <c r="BW6" s="1153"/>
      <c r="BX6" s="1154"/>
      <c r="BY6" s="915" t="s">
        <v>915</v>
      </c>
      <c r="BZ6" s="913"/>
      <c r="CA6" s="913"/>
      <c r="CB6" s="1148" t="s">
        <v>9</v>
      </c>
    </row>
    <row r="7" spans="1:80" s="15" customFormat="1" ht="16.5" customHeight="1">
      <c r="A7" s="1143"/>
      <c r="B7" s="916" t="s">
        <v>55</v>
      </c>
      <c r="C7" s="916"/>
      <c r="D7" s="917"/>
      <c r="E7" s="918" t="s">
        <v>85</v>
      </c>
      <c r="F7" s="916"/>
      <c r="G7" s="916"/>
      <c r="H7" s="1133" t="s">
        <v>130</v>
      </c>
      <c r="I7" s="1134"/>
      <c r="J7" s="1135"/>
      <c r="K7" s="918" t="s">
        <v>87</v>
      </c>
      <c r="L7" s="916"/>
      <c r="M7" s="917"/>
      <c r="N7" s="1133" t="s">
        <v>88</v>
      </c>
      <c r="O7" s="1134"/>
      <c r="P7" s="1135"/>
      <c r="Q7" s="918" t="s">
        <v>56</v>
      </c>
      <c r="R7" s="916"/>
      <c r="S7" s="916"/>
      <c r="T7" s="1149"/>
      <c r="U7" s="1143"/>
      <c r="V7" s="1133" t="s">
        <v>57</v>
      </c>
      <c r="W7" s="1134"/>
      <c r="X7" s="1135"/>
      <c r="Y7" s="1133" t="s">
        <v>89</v>
      </c>
      <c r="Z7" s="1134"/>
      <c r="AA7" s="1135"/>
      <c r="AB7" s="1133" t="s">
        <v>58</v>
      </c>
      <c r="AC7" s="1134"/>
      <c r="AD7" s="1135"/>
      <c r="AE7" s="918" t="s">
        <v>50</v>
      </c>
      <c r="AF7" s="916"/>
      <c r="AG7" s="917"/>
      <c r="AH7" s="1133" t="s">
        <v>59</v>
      </c>
      <c r="AI7" s="1134"/>
      <c r="AJ7" s="1135"/>
      <c r="AK7" s="918" t="s">
        <v>51</v>
      </c>
      <c r="AL7" s="916"/>
      <c r="AM7" s="916"/>
      <c r="AN7" s="1149"/>
      <c r="AO7" s="1143"/>
      <c r="AP7" s="916" t="s">
        <v>60</v>
      </c>
      <c r="AQ7" s="916"/>
      <c r="AR7" s="916"/>
      <c r="AS7" s="1133" t="s">
        <v>90</v>
      </c>
      <c r="AT7" s="1134"/>
      <c r="AU7" s="1135"/>
      <c r="AV7" s="1139" t="s">
        <v>1005</v>
      </c>
      <c r="AW7" s="1140"/>
      <c r="AX7" s="1141"/>
      <c r="AY7" s="1133" t="s">
        <v>91</v>
      </c>
      <c r="AZ7" s="1134"/>
      <c r="BA7" s="1135"/>
      <c r="BB7" s="1133" t="s">
        <v>92</v>
      </c>
      <c r="BC7" s="1134"/>
      <c r="BD7" s="1135"/>
      <c r="BE7" s="1133" t="s">
        <v>93</v>
      </c>
      <c r="BF7" s="1134"/>
      <c r="BG7" s="1135"/>
      <c r="BH7" s="1149"/>
      <c r="BI7" s="1143"/>
      <c r="BJ7" s="1133" t="s">
        <v>61</v>
      </c>
      <c r="BK7" s="1134"/>
      <c r="BL7" s="1135"/>
      <c r="BM7" s="1133" t="s">
        <v>1007</v>
      </c>
      <c r="BN7" s="1134"/>
      <c r="BO7" s="1135"/>
      <c r="BP7" s="1133" t="s">
        <v>126</v>
      </c>
      <c r="BQ7" s="1134"/>
      <c r="BR7" s="1135"/>
      <c r="BS7" s="1133" t="s">
        <v>49</v>
      </c>
      <c r="BT7" s="1134"/>
      <c r="BU7" s="1135"/>
      <c r="BV7" s="1136" t="s">
        <v>1009</v>
      </c>
      <c r="BW7" s="1137"/>
      <c r="BX7" s="1138"/>
      <c r="BY7" s="918" t="s">
        <v>84</v>
      </c>
      <c r="BZ7" s="916"/>
      <c r="CA7" s="916"/>
      <c r="CB7" s="1149"/>
    </row>
    <row r="8" spans="1:80" s="16" customFormat="1" ht="15.75" customHeight="1">
      <c r="A8" s="1143"/>
      <c r="B8" s="919" t="s">
        <v>21</v>
      </c>
      <c r="C8" s="920" t="s">
        <v>19</v>
      </c>
      <c r="D8" s="920" t="s">
        <v>20</v>
      </c>
      <c r="E8" s="920" t="s">
        <v>21</v>
      </c>
      <c r="F8" s="920" t="s">
        <v>19</v>
      </c>
      <c r="G8" s="920" t="s">
        <v>20</v>
      </c>
      <c r="H8" s="920" t="s">
        <v>21</v>
      </c>
      <c r="I8" s="921" t="s">
        <v>19</v>
      </c>
      <c r="J8" s="921" t="s">
        <v>20</v>
      </c>
      <c r="K8" s="920" t="s">
        <v>21</v>
      </c>
      <c r="L8" s="920" t="s">
        <v>19</v>
      </c>
      <c r="M8" s="921" t="s">
        <v>20</v>
      </c>
      <c r="N8" s="920" t="s">
        <v>21</v>
      </c>
      <c r="O8" s="920" t="s">
        <v>19</v>
      </c>
      <c r="P8" s="922" t="s">
        <v>20</v>
      </c>
      <c r="Q8" s="920" t="s">
        <v>21</v>
      </c>
      <c r="R8" s="920" t="s">
        <v>19</v>
      </c>
      <c r="S8" s="920" t="s">
        <v>20</v>
      </c>
      <c r="T8" s="1149"/>
      <c r="U8" s="1143"/>
      <c r="V8" s="919" t="s">
        <v>21</v>
      </c>
      <c r="W8" s="920" t="s">
        <v>19</v>
      </c>
      <c r="X8" s="920" t="s">
        <v>20</v>
      </c>
      <c r="Y8" s="920" t="s">
        <v>21</v>
      </c>
      <c r="Z8" s="920" t="s">
        <v>19</v>
      </c>
      <c r="AA8" s="920" t="s">
        <v>20</v>
      </c>
      <c r="AB8" s="920" t="s">
        <v>21</v>
      </c>
      <c r="AC8" s="920" t="s">
        <v>19</v>
      </c>
      <c r="AD8" s="921" t="s">
        <v>20</v>
      </c>
      <c r="AE8" s="920" t="s">
        <v>21</v>
      </c>
      <c r="AF8" s="920" t="s">
        <v>19</v>
      </c>
      <c r="AG8" s="921" t="s">
        <v>20</v>
      </c>
      <c r="AH8" s="920" t="s">
        <v>21</v>
      </c>
      <c r="AI8" s="920" t="s">
        <v>19</v>
      </c>
      <c r="AJ8" s="922" t="s">
        <v>20</v>
      </c>
      <c r="AK8" s="920" t="s">
        <v>21</v>
      </c>
      <c r="AL8" s="920" t="s">
        <v>19</v>
      </c>
      <c r="AM8" s="920" t="s">
        <v>20</v>
      </c>
      <c r="AN8" s="1149"/>
      <c r="AO8" s="1143"/>
      <c r="AP8" s="919" t="s">
        <v>21</v>
      </c>
      <c r="AQ8" s="920" t="s">
        <v>19</v>
      </c>
      <c r="AR8" s="920" t="s">
        <v>20</v>
      </c>
      <c r="AS8" s="920" t="s">
        <v>21</v>
      </c>
      <c r="AT8" s="920" t="s">
        <v>19</v>
      </c>
      <c r="AU8" s="920" t="s">
        <v>20</v>
      </c>
      <c r="AV8" s="920" t="s">
        <v>21</v>
      </c>
      <c r="AW8" s="921" t="s">
        <v>19</v>
      </c>
      <c r="AX8" s="921" t="s">
        <v>20</v>
      </c>
      <c r="AY8" s="920" t="s">
        <v>21</v>
      </c>
      <c r="AZ8" s="920" t="s">
        <v>19</v>
      </c>
      <c r="BA8" s="920" t="s">
        <v>20</v>
      </c>
      <c r="BB8" s="920" t="s">
        <v>21</v>
      </c>
      <c r="BC8" s="920" t="s">
        <v>19</v>
      </c>
      <c r="BD8" s="921" t="s">
        <v>20</v>
      </c>
      <c r="BE8" s="920" t="s">
        <v>21</v>
      </c>
      <c r="BF8" s="920" t="s">
        <v>19</v>
      </c>
      <c r="BG8" s="922" t="s">
        <v>20</v>
      </c>
      <c r="BH8" s="1149"/>
      <c r="BI8" s="1143"/>
      <c r="BJ8" s="920" t="s">
        <v>21</v>
      </c>
      <c r="BK8" s="920" t="s">
        <v>19</v>
      </c>
      <c r="BL8" s="922" t="s">
        <v>20</v>
      </c>
      <c r="BM8" s="920" t="s">
        <v>21</v>
      </c>
      <c r="BN8" s="920" t="s">
        <v>19</v>
      </c>
      <c r="BO8" s="922" t="s">
        <v>20</v>
      </c>
      <c r="BP8" s="920" t="s">
        <v>21</v>
      </c>
      <c r="BQ8" s="920" t="s">
        <v>19</v>
      </c>
      <c r="BR8" s="922" t="s">
        <v>20</v>
      </c>
      <c r="BS8" s="920" t="s">
        <v>21</v>
      </c>
      <c r="BT8" s="920" t="s">
        <v>19</v>
      </c>
      <c r="BU8" s="922" t="s">
        <v>20</v>
      </c>
      <c r="BV8" s="920" t="s">
        <v>21</v>
      </c>
      <c r="BW8" s="920" t="s">
        <v>19</v>
      </c>
      <c r="BX8" s="922" t="s">
        <v>20</v>
      </c>
      <c r="BY8" s="920" t="s">
        <v>21</v>
      </c>
      <c r="BZ8" s="920" t="s">
        <v>19</v>
      </c>
      <c r="CA8" s="920" t="s">
        <v>20</v>
      </c>
      <c r="CB8" s="1149"/>
    </row>
    <row r="9" spans="1:80" s="16" customFormat="1" ht="16.5" customHeight="1">
      <c r="A9" s="1144"/>
      <c r="B9" s="923" t="s">
        <v>70</v>
      </c>
      <c r="C9" s="924" t="s">
        <v>67</v>
      </c>
      <c r="D9" s="924" t="s">
        <v>68</v>
      </c>
      <c r="E9" s="924" t="s">
        <v>70</v>
      </c>
      <c r="F9" s="924" t="s">
        <v>67</v>
      </c>
      <c r="G9" s="924" t="s">
        <v>68</v>
      </c>
      <c r="H9" s="924" t="s">
        <v>70</v>
      </c>
      <c r="I9" s="925" t="s">
        <v>67</v>
      </c>
      <c r="J9" s="925" t="s">
        <v>68</v>
      </c>
      <c r="K9" s="924" t="s">
        <v>70</v>
      </c>
      <c r="L9" s="924" t="s">
        <v>67</v>
      </c>
      <c r="M9" s="925" t="s">
        <v>68</v>
      </c>
      <c r="N9" s="924" t="s">
        <v>70</v>
      </c>
      <c r="O9" s="924" t="s">
        <v>67</v>
      </c>
      <c r="P9" s="926" t="s">
        <v>68</v>
      </c>
      <c r="Q9" s="924" t="s">
        <v>70</v>
      </c>
      <c r="R9" s="924" t="s">
        <v>67</v>
      </c>
      <c r="S9" s="924" t="s">
        <v>68</v>
      </c>
      <c r="T9" s="1150"/>
      <c r="U9" s="1144"/>
      <c r="V9" s="923" t="s">
        <v>70</v>
      </c>
      <c r="W9" s="924" t="s">
        <v>67</v>
      </c>
      <c r="X9" s="924" t="s">
        <v>68</v>
      </c>
      <c r="Y9" s="924" t="s">
        <v>70</v>
      </c>
      <c r="Z9" s="924" t="s">
        <v>67</v>
      </c>
      <c r="AA9" s="924" t="s">
        <v>68</v>
      </c>
      <c r="AB9" s="924" t="s">
        <v>70</v>
      </c>
      <c r="AC9" s="924" t="s">
        <v>67</v>
      </c>
      <c r="AD9" s="925" t="s">
        <v>68</v>
      </c>
      <c r="AE9" s="924" t="s">
        <v>70</v>
      </c>
      <c r="AF9" s="924" t="s">
        <v>67</v>
      </c>
      <c r="AG9" s="925" t="s">
        <v>68</v>
      </c>
      <c r="AH9" s="924" t="s">
        <v>70</v>
      </c>
      <c r="AI9" s="924" t="s">
        <v>67</v>
      </c>
      <c r="AJ9" s="926" t="s">
        <v>68</v>
      </c>
      <c r="AK9" s="924" t="s">
        <v>70</v>
      </c>
      <c r="AL9" s="924" t="s">
        <v>67</v>
      </c>
      <c r="AM9" s="924" t="s">
        <v>68</v>
      </c>
      <c r="AN9" s="1150"/>
      <c r="AO9" s="1144"/>
      <c r="AP9" s="923" t="s">
        <v>70</v>
      </c>
      <c r="AQ9" s="924" t="s">
        <v>67</v>
      </c>
      <c r="AR9" s="924" t="s">
        <v>68</v>
      </c>
      <c r="AS9" s="924" t="s">
        <v>70</v>
      </c>
      <c r="AT9" s="924" t="s">
        <v>67</v>
      </c>
      <c r="AU9" s="924" t="s">
        <v>68</v>
      </c>
      <c r="AV9" s="924" t="s">
        <v>70</v>
      </c>
      <c r="AW9" s="925" t="s">
        <v>67</v>
      </c>
      <c r="AX9" s="925" t="s">
        <v>68</v>
      </c>
      <c r="AY9" s="924" t="s">
        <v>70</v>
      </c>
      <c r="AZ9" s="924" t="s">
        <v>67</v>
      </c>
      <c r="BA9" s="924" t="s">
        <v>68</v>
      </c>
      <c r="BB9" s="924" t="s">
        <v>70</v>
      </c>
      <c r="BC9" s="924" t="s">
        <v>67</v>
      </c>
      <c r="BD9" s="925" t="s">
        <v>68</v>
      </c>
      <c r="BE9" s="924" t="s">
        <v>70</v>
      </c>
      <c r="BF9" s="924" t="s">
        <v>67</v>
      </c>
      <c r="BG9" s="926" t="s">
        <v>68</v>
      </c>
      <c r="BH9" s="1150"/>
      <c r="BI9" s="1144"/>
      <c r="BJ9" s="924" t="s">
        <v>70</v>
      </c>
      <c r="BK9" s="924" t="s">
        <v>67</v>
      </c>
      <c r="BL9" s="926" t="s">
        <v>68</v>
      </c>
      <c r="BM9" s="924" t="s">
        <v>70</v>
      </c>
      <c r="BN9" s="924" t="s">
        <v>67</v>
      </c>
      <c r="BO9" s="926" t="s">
        <v>68</v>
      </c>
      <c r="BP9" s="924" t="s">
        <v>70</v>
      </c>
      <c r="BQ9" s="924" t="s">
        <v>67</v>
      </c>
      <c r="BR9" s="926" t="s">
        <v>68</v>
      </c>
      <c r="BS9" s="924" t="s">
        <v>70</v>
      </c>
      <c r="BT9" s="924" t="s">
        <v>67</v>
      </c>
      <c r="BU9" s="926" t="s">
        <v>68</v>
      </c>
      <c r="BV9" s="924" t="s">
        <v>70</v>
      </c>
      <c r="BW9" s="924" t="s">
        <v>67</v>
      </c>
      <c r="BX9" s="926" t="s">
        <v>68</v>
      </c>
      <c r="BY9" s="924" t="s">
        <v>70</v>
      </c>
      <c r="BZ9" s="924" t="s">
        <v>67</v>
      </c>
      <c r="CA9" s="924" t="s">
        <v>68</v>
      </c>
      <c r="CB9" s="1150"/>
    </row>
    <row r="10" spans="1:80" s="13" customFormat="1" ht="22.5" customHeight="1" hidden="1">
      <c r="A10" s="870" t="s">
        <v>156</v>
      </c>
      <c r="B10" s="545">
        <f aca="true" t="shared" si="0" ref="B10:B25">C10+D10</f>
        <v>120</v>
      </c>
      <c r="C10" s="545">
        <f aca="true" t="shared" si="1" ref="C10:C25">SUM(F10,I10,L10,O10,R10,W10,Z10,AC10,AF10,AI10,AL10,AQ10,AT10,AW10,AZ10,BC10,BF10,BK10,BN10,BQ10,BT10,BW10,BZ10)</f>
        <v>68</v>
      </c>
      <c r="D10" s="545">
        <f aca="true" t="shared" si="2" ref="D10:D25">SUM(G10,J10,M10,P10,S10,X10,AA10,AD10,AG10,AJ10,AM10,AR10,AU10,AX10,BA10,BD10,BG10,BL10,BO10,BR10,BU10,BX10,CA10)</f>
        <v>52</v>
      </c>
      <c r="E10" s="545">
        <f aca="true" t="shared" si="3" ref="E10:E25">SUM(F10:G10)</f>
        <v>0</v>
      </c>
      <c r="F10" s="545">
        <v>0</v>
      </c>
      <c r="G10" s="545">
        <v>0</v>
      </c>
      <c r="H10" s="545">
        <f aca="true" t="shared" si="4" ref="H10:H25">SUM(I10:J10)</f>
        <v>0</v>
      </c>
      <c r="I10" s="545">
        <v>0</v>
      </c>
      <c r="J10" s="545">
        <v>0</v>
      </c>
      <c r="K10" s="545">
        <f aca="true" t="shared" si="5" ref="K10:K25">SUM(L10:M10)</f>
        <v>8</v>
      </c>
      <c r="L10" s="545">
        <v>8</v>
      </c>
      <c r="M10" s="545">
        <v>0</v>
      </c>
      <c r="N10" s="545">
        <f aca="true" t="shared" si="6" ref="N10:N25">SUM(O10:P10)</f>
        <v>12</v>
      </c>
      <c r="O10" s="545">
        <v>9</v>
      </c>
      <c r="P10" s="545">
        <v>3</v>
      </c>
      <c r="Q10" s="545">
        <f aca="true" t="shared" si="7" ref="Q10:Q25">SUM(R10:S10)</f>
        <v>14</v>
      </c>
      <c r="R10" s="545">
        <v>1</v>
      </c>
      <c r="S10" s="545">
        <v>13</v>
      </c>
      <c r="T10" s="927">
        <v>2012</v>
      </c>
      <c r="U10" s="870" t="s">
        <v>156</v>
      </c>
      <c r="V10" s="545">
        <f aca="true" t="shared" si="8" ref="V10:V25">SUM(W10:X10)</f>
        <v>7</v>
      </c>
      <c r="W10" s="545">
        <v>2</v>
      </c>
      <c r="X10" s="545">
        <v>5</v>
      </c>
      <c r="Y10" s="545">
        <f aca="true" t="shared" si="9" ref="Y10:Y25">SUM(Z10:AA10)</f>
        <v>27</v>
      </c>
      <c r="Z10" s="545">
        <v>6</v>
      </c>
      <c r="AA10" s="545">
        <v>21</v>
      </c>
      <c r="AB10" s="545">
        <f aca="true" t="shared" si="10" ref="AB10:AB25">SUM(AC10:AD10)</f>
        <v>1</v>
      </c>
      <c r="AC10" s="545">
        <v>1</v>
      </c>
      <c r="AD10" s="545">
        <v>0</v>
      </c>
      <c r="AE10" s="545">
        <f aca="true" t="shared" si="11" ref="AE10:AE25">SUM(AF10:AG10)</f>
        <v>6</v>
      </c>
      <c r="AF10" s="545">
        <v>1</v>
      </c>
      <c r="AG10" s="545">
        <v>5</v>
      </c>
      <c r="AH10" s="545">
        <f aca="true" t="shared" si="12" ref="AH10:AH25">SUM(AI10:AJ10)</f>
        <v>12</v>
      </c>
      <c r="AI10" s="545">
        <v>11</v>
      </c>
      <c r="AJ10" s="545">
        <v>1</v>
      </c>
      <c r="AK10" s="545">
        <f aca="true" t="shared" si="13" ref="AK10:AK25">SUM(AL10:AM10)</f>
        <v>0</v>
      </c>
      <c r="AL10" s="545">
        <v>0</v>
      </c>
      <c r="AM10" s="545">
        <v>0</v>
      </c>
      <c r="AN10" s="927">
        <v>2012</v>
      </c>
      <c r="AO10" s="870" t="s">
        <v>156</v>
      </c>
      <c r="AP10" s="545">
        <f aca="true" t="shared" si="14" ref="AP10:AP25">SUM(AQ10:AR10)</f>
        <v>5</v>
      </c>
      <c r="AQ10" s="545">
        <v>5</v>
      </c>
      <c r="AR10" s="545">
        <v>0</v>
      </c>
      <c r="AS10" s="545">
        <f aca="true" t="shared" si="15" ref="AS10:AS25">SUM(AT10:AU10)</f>
        <v>0</v>
      </c>
      <c r="AT10" s="545">
        <v>0</v>
      </c>
      <c r="AU10" s="545">
        <v>0</v>
      </c>
      <c r="AV10" s="545">
        <f aca="true" t="shared" si="16" ref="AV10:AV25">SUM(AW10:AX10)</f>
        <v>0</v>
      </c>
      <c r="AW10" s="545">
        <v>0</v>
      </c>
      <c r="AX10" s="545">
        <v>0</v>
      </c>
      <c r="AY10" s="545">
        <f aca="true" t="shared" si="17" ref="AY10:AY25">SUM(AZ10:BA10)</f>
        <v>2</v>
      </c>
      <c r="AZ10" s="545">
        <v>2</v>
      </c>
      <c r="BA10" s="545">
        <v>0</v>
      </c>
      <c r="BB10" s="545">
        <f aca="true" t="shared" si="18" ref="BB10:BB25">SUM(BC10:BD10)</f>
        <v>9</v>
      </c>
      <c r="BC10" s="545">
        <v>8</v>
      </c>
      <c r="BD10" s="545">
        <v>1</v>
      </c>
      <c r="BE10" s="545">
        <f aca="true" t="shared" si="19" ref="BE10:BE25">SUM(BF10:BG10)</f>
        <v>0</v>
      </c>
      <c r="BF10" s="545">
        <v>0</v>
      </c>
      <c r="BG10" s="545">
        <v>0</v>
      </c>
      <c r="BH10" s="928" t="s">
        <v>116</v>
      </c>
      <c r="BI10" s="870" t="s">
        <v>156</v>
      </c>
      <c r="BJ10" s="545">
        <f aca="true" t="shared" si="20" ref="BJ10:BJ25">SUM(BK10:BL10)</f>
        <v>0</v>
      </c>
      <c r="BK10" s="545">
        <v>0</v>
      </c>
      <c r="BL10" s="545">
        <v>0</v>
      </c>
      <c r="BM10" s="545">
        <f aca="true" t="shared" si="21" ref="BM10:BM25">SUM(BN10:BO10)</f>
        <v>0</v>
      </c>
      <c r="BN10" s="545">
        <v>0</v>
      </c>
      <c r="BO10" s="545">
        <v>0</v>
      </c>
      <c r="BP10" s="545">
        <f aca="true" t="shared" si="22" ref="BP10:BP25">SUM(BQ10:BR10)</f>
        <v>0</v>
      </c>
      <c r="BQ10" s="545">
        <v>0</v>
      </c>
      <c r="BR10" s="545">
        <v>0</v>
      </c>
      <c r="BS10" s="545">
        <f aca="true" t="shared" si="23" ref="BS10:BS25">SUM(BT10:BU10)</f>
        <v>17</v>
      </c>
      <c r="BT10" s="545">
        <v>14</v>
      </c>
      <c r="BU10" s="545">
        <v>3</v>
      </c>
      <c r="BV10" s="545">
        <f aca="true" t="shared" si="24" ref="BV10:BV25">SUM(BW10:BX10)</f>
        <v>0</v>
      </c>
      <c r="BW10" s="545">
        <v>0</v>
      </c>
      <c r="BX10" s="545">
        <v>0</v>
      </c>
      <c r="BY10" s="545">
        <f aca="true" t="shared" si="25" ref="BY10:BY25">SUM(BZ10:CA10)</f>
        <v>0</v>
      </c>
      <c r="BZ10" s="545">
        <v>0</v>
      </c>
      <c r="CA10" s="545">
        <v>0</v>
      </c>
      <c r="CB10" s="928" t="s">
        <v>116</v>
      </c>
    </row>
    <row r="11" spans="1:80" s="13" customFormat="1" ht="22.5" customHeight="1" hidden="1">
      <c r="A11" s="870" t="s">
        <v>157</v>
      </c>
      <c r="B11" s="545">
        <f t="shared" si="0"/>
        <v>115</v>
      </c>
      <c r="C11" s="545">
        <f t="shared" si="1"/>
        <v>70</v>
      </c>
      <c r="D11" s="545">
        <f t="shared" si="2"/>
        <v>45</v>
      </c>
      <c r="E11" s="545">
        <f t="shared" si="3"/>
        <v>0</v>
      </c>
      <c r="F11" s="545">
        <v>0</v>
      </c>
      <c r="G11" s="545">
        <v>0</v>
      </c>
      <c r="H11" s="545">
        <f t="shared" si="4"/>
        <v>1</v>
      </c>
      <c r="I11" s="545">
        <v>1</v>
      </c>
      <c r="J11" s="545">
        <v>0</v>
      </c>
      <c r="K11" s="545">
        <f t="shared" si="5"/>
        <v>0</v>
      </c>
      <c r="L11" s="545">
        <v>0</v>
      </c>
      <c r="M11" s="545">
        <v>0</v>
      </c>
      <c r="N11" s="545">
        <f t="shared" si="6"/>
        <v>17</v>
      </c>
      <c r="O11" s="545">
        <v>14</v>
      </c>
      <c r="P11" s="545">
        <v>3</v>
      </c>
      <c r="Q11" s="545">
        <f t="shared" si="7"/>
        <v>7</v>
      </c>
      <c r="R11" s="545">
        <v>3</v>
      </c>
      <c r="S11" s="545">
        <v>4</v>
      </c>
      <c r="T11" s="927">
        <v>2012</v>
      </c>
      <c r="U11" s="870" t="s">
        <v>157</v>
      </c>
      <c r="V11" s="545">
        <f t="shared" si="8"/>
        <v>35</v>
      </c>
      <c r="W11" s="545">
        <v>20</v>
      </c>
      <c r="X11" s="545">
        <v>15</v>
      </c>
      <c r="Y11" s="545">
        <f t="shared" si="9"/>
        <v>31</v>
      </c>
      <c r="Z11" s="545">
        <v>17</v>
      </c>
      <c r="AA11" s="545">
        <v>14</v>
      </c>
      <c r="AB11" s="545">
        <f t="shared" si="10"/>
        <v>0</v>
      </c>
      <c r="AC11" s="545">
        <v>0</v>
      </c>
      <c r="AD11" s="545">
        <v>0</v>
      </c>
      <c r="AE11" s="545">
        <f t="shared" si="11"/>
        <v>7</v>
      </c>
      <c r="AF11" s="545">
        <v>3</v>
      </c>
      <c r="AG11" s="545">
        <v>4</v>
      </c>
      <c r="AH11" s="545">
        <f t="shared" si="12"/>
        <v>11</v>
      </c>
      <c r="AI11" s="545">
        <v>11</v>
      </c>
      <c r="AJ11" s="545">
        <v>0</v>
      </c>
      <c r="AK11" s="545">
        <f t="shared" si="13"/>
        <v>0</v>
      </c>
      <c r="AL11" s="545">
        <v>0</v>
      </c>
      <c r="AM11" s="545">
        <v>0</v>
      </c>
      <c r="AN11" s="927">
        <v>2012</v>
      </c>
      <c r="AO11" s="870" t="s">
        <v>157</v>
      </c>
      <c r="AP11" s="545">
        <f t="shared" si="14"/>
        <v>3</v>
      </c>
      <c r="AQ11" s="545">
        <v>1</v>
      </c>
      <c r="AR11" s="545">
        <v>2</v>
      </c>
      <c r="AS11" s="545">
        <f t="shared" si="15"/>
        <v>0</v>
      </c>
      <c r="AT11" s="545">
        <v>0</v>
      </c>
      <c r="AU11" s="545">
        <v>0</v>
      </c>
      <c r="AV11" s="545">
        <f t="shared" si="16"/>
        <v>0</v>
      </c>
      <c r="AW11" s="545">
        <v>0</v>
      </c>
      <c r="AX11" s="545">
        <v>0</v>
      </c>
      <c r="AY11" s="545">
        <f t="shared" si="17"/>
        <v>0</v>
      </c>
      <c r="AZ11" s="545">
        <v>0</v>
      </c>
      <c r="BA11" s="545">
        <v>0</v>
      </c>
      <c r="BB11" s="545">
        <f t="shared" si="18"/>
        <v>1</v>
      </c>
      <c r="BC11" s="545">
        <v>0</v>
      </c>
      <c r="BD11" s="545">
        <v>1</v>
      </c>
      <c r="BE11" s="545">
        <f t="shared" si="19"/>
        <v>0</v>
      </c>
      <c r="BF11" s="545">
        <v>0</v>
      </c>
      <c r="BG11" s="545">
        <v>0</v>
      </c>
      <c r="BH11" s="929" t="s">
        <v>44</v>
      </c>
      <c r="BI11" s="870" t="s">
        <v>157</v>
      </c>
      <c r="BJ11" s="545">
        <f t="shared" si="20"/>
        <v>0</v>
      </c>
      <c r="BK11" s="545">
        <v>0</v>
      </c>
      <c r="BL11" s="545">
        <v>0</v>
      </c>
      <c r="BM11" s="545">
        <f t="shared" si="21"/>
        <v>0</v>
      </c>
      <c r="BN11" s="545">
        <v>0</v>
      </c>
      <c r="BO11" s="545">
        <v>0</v>
      </c>
      <c r="BP11" s="545">
        <f t="shared" si="22"/>
        <v>0</v>
      </c>
      <c r="BQ11" s="545">
        <v>0</v>
      </c>
      <c r="BR11" s="545">
        <v>0</v>
      </c>
      <c r="BS11" s="545">
        <f t="shared" si="23"/>
        <v>2</v>
      </c>
      <c r="BT11" s="545">
        <v>0</v>
      </c>
      <c r="BU11" s="545">
        <v>2</v>
      </c>
      <c r="BV11" s="545">
        <f t="shared" si="24"/>
        <v>0</v>
      </c>
      <c r="BW11" s="545">
        <v>0</v>
      </c>
      <c r="BX11" s="545">
        <v>0</v>
      </c>
      <c r="BY11" s="545">
        <f t="shared" si="25"/>
        <v>0</v>
      </c>
      <c r="BZ11" s="545">
        <v>0</v>
      </c>
      <c r="CA11" s="545">
        <v>0</v>
      </c>
      <c r="CB11" s="929" t="s">
        <v>44</v>
      </c>
    </row>
    <row r="12" spans="1:80" s="13" customFormat="1" ht="22.5" customHeight="1" hidden="1">
      <c r="A12" s="870" t="s">
        <v>158</v>
      </c>
      <c r="B12" s="545">
        <f t="shared" si="0"/>
        <v>207</v>
      </c>
      <c r="C12" s="545">
        <f t="shared" si="1"/>
        <v>176</v>
      </c>
      <c r="D12" s="545">
        <f t="shared" si="2"/>
        <v>31</v>
      </c>
      <c r="E12" s="545">
        <f t="shared" si="3"/>
        <v>2</v>
      </c>
      <c r="F12" s="545">
        <v>0</v>
      </c>
      <c r="G12" s="545">
        <v>2</v>
      </c>
      <c r="H12" s="545">
        <f t="shared" si="4"/>
        <v>0</v>
      </c>
      <c r="I12" s="545">
        <v>0</v>
      </c>
      <c r="J12" s="545">
        <v>0</v>
      </c>
      <c r="K12" s="545">
        <f t="shared" si="5"/>
        <v>0</v>
      </c>
      <c r="L12" s="545">
        <v>0</v>
      </c>
      <c r="M12" s="545">
        <v>0</v>
      </c>
      <c r="N12" s="545">
        <f t="shared" si="6"/>
        <v>25</v>
      </c>
      <c r="O12" s="545">
        <v>20</v>
      </c>
      <c r="P12" s="545">
        <v>5</v>
      </c>
      <c r="Q12" s="545">
        <f t="shared" si="7"/>
        <v>3</v>
      </c>
      <c r="R12" s="545">
        <v>1</v>
      </c>
      <c r="S12" s="545">
        <v>2</v>
      </c>
      <c r="T12" s="927">
        <v>2012</v>
      </c>
      <c r="U12" s="870" t="s">
        <v>158</v>
      </c>
      <c r="V12" s="545">
        <f t="shared" si="8"/>
        <v>38</v>
      </c>
      <c r="W12" s="545">
        <v>38</v>
      </c>
      <c r="X12" s="545">
        <v>0</v>
      </c>
      <c r="Y12" s="545">
        <f t="shared" si="9"/>
        <v>89</v>
      </c>
      <c r="Z12" s="545">
        <v>67</v>
      </c>
      <c r="AA12" s="545">
        <v>22</v>
      </c>
      <c r="AB12" s="545">
        <f t="shared" si="10"/>
        <v>0</v>
      </c>
      <c r="AC12" s="545">
        <v>0</v>
      </c>
      <c r="AD12" s="545">
        <v>0</v>
      </c>
      <c r="AE12" s="545">
        <f t="shared" si="11"/>
        <v>3</v>
      </c>
      <c r="AF12" s="545">
        <v>3</v>
      </c>
      <c r="AG12" s="545">
        <v>0</v>
      </c>
      <c r="AH12" s="545">
        <f t="shared" si="12"/>
        <v>16</v>
      </c>
      <c r="AI12" s="545">
        <v>16</v>
      </c>
      <c r="AJ12" s="545">
        <v>0</v>
      </c>
      <c r="AK12" s="545">
        <f t="shared" si="13"/>
        <v>2</v>
      </c>
      <c r="AL12" s="545">
        <v>2</v>
      </c>
      <c r="AM12" s="545">
        <v>0</v>
      </c>
      <c r="AN12" s="927">
        <v>2012</v>
      </c>
      <c r="AO12" s="870" t="s">
        <v>158</v>
      </c>
      <c r="AP12" s="545">
        <f t="shared" si="14"/>
        <v>15</v>
      </c>
      <c r="AQ12" s="545">
        <v>15</v>
      </c>
      <c r="AR12" s="545">
        <v>0</v>
      </c>
      <c r="AS12" s="545">
        <f t="shared" si="15"/>
        <v>0</v>
      </c>
      <c r="AT12" s="545">
        <v>0</v>
      </c>
      <c r="AU12" s="545">
        <v>0</v>
      </c>
      <c r="AV12" s="545">
        <f t="shared" si="16"/>
        <v>0</v>
      </c>
      <c r="AW12" s="545">
        <v>0</v>
      </c>
      <c r="AX12" s="545">
        <v>0</v>
      </c>
      <c r="AY12" s="545">
        <f t="shared" si="17"/>
        <v>4</v>
      </c>
      <c r="AZ12" s="545">
        <v>4</v>
      </c>
      <c r="BA12" s="545">
        <v>0</v>
      </c>
      <c r="BB12" s="545">
        <f t="shared" si="18"/>
        <v>9</v>
      </c>
      <c r="BC12" s="545">
        <v>9</v>
      </c>
      <c r="BD12" s="545">
        <v>0</v>
      </c>
      <c r="BE12" s="545">
        <f t="shared" si="19"/>
        <v>0</v>
      </c>
      <c r="BF12" s="545">
        <v>0</v>
      </c>
      <c r="BG12" s="545">
        <v>0</v>
      </c>
      <c r="BH12" s="929" t="s">
        <v>45</v>
      </c>
      <c r="BI12" s="870" t="s">
        <v>158</v>
      </c>
      <c r="BJ12" s="545">
        <f t="shared" si="20"/>
        <v>0</v>
      </c>
      <c r="BK12" s="545">
        <v>0</v>
      </c>
      <c r="BL12" s="545">
        <v>0</v>
      </c>
      <c r="BM12" s="545">
        <f t="shared" si="21"/>
        <v>0</v>
      </c>
      <c r="BN12" s="545">
        <v>0</v>
      </c>
      <c r="BO12" s="545">
        <v>0</v>
      </c>
      <c r="BP12" s="545">
        <f t="shared" si="22"/>
        <v>0</v>
      </c>
      <c r="BQ12" s="545">
        <v>0</v>
      </c>
      <c r="BR12" s="545">
        <v>0</v>
      </c>
      <c r="BS12" s="545">
        <f t="shared" si="23"/>
        <v>1</v>
      </c>
      <c r="BT12" s="545">
        <v>1</v>
      </c>
      <c r="BU12" s="545">
        <v>0</v>
      </c>
      <c r="BV12" s="545">
        <f t="shared" si="24"/>
        <v>0</v>
      </c>
      <c r="BW12" s="545">
        <v>0</v>
      </c>
      <c r="BX12" s="545">
        <v>0</v>
      </c>
      <c r="BY12" s="545">
        <f t="shared" si="25"/>
        <v>0</v>
      </c>
      <c r="BZ12" s="545">
        <v>0</v>
      </c>
      <c r="CA12" s="545">
        <v>0</v>
      </c>
      <c r="CB12" s="929" t="s">
        <v>45</v>
      </c>
    </row>
    <row r="13" spans="1:80" s="13" customFormat="1" ht="22.5" customHeight="1" hidden="1">
      <c r="A13" s="870" t="s">
        <v>159</v>
      </c>
      <c r="B13" s="545">
        <f t="shared" si="0"/>
        <v>303</v>
      </c>
      <c r="C13" s="545">
        <f t="shared" si="1"/>
        <v>274</v>
      </c>
      <c r="D13" s="545">
        <f t="shared" si="2"/>
        <v>29</v>
      </c>
      <c r="E13" s="545">
        <f t="shared" si="3"/>
        <v>1</v>
      </c>
      <c r="F13" s="545">
        <v>1</v>
      </c>
      <c r="G13" s="545">
        <v>0</v>
      </c>
      <c r="H13" s="545">
        <f t="shared" si="4"/>
        <v>0</v>
      </c>
      <c r="I13" s="545">
        <v>0</v>
      </c>
      <c r="J13" s="545">
        <v>0</v>
      </c>
      <c r="K13" s="545">
        <f t="shared" si="5"/>
        <v>5</v>
      </c>
      <c r="L13" s="545">
        <v>5</v>
      </c>
      <c r="M13" s="545">
        <v>0</v>
      </c>
      <c r="N13" s="545">
        <f t="shared" si="6"/>
        <v>97</v>
      </c>
      <c r="O13" s="545">
        <v>81</v>
      </c>
      <c r="P13" s="545">
        <v>16</v>
      </c>
      <c r="Q13" s="545">
        <f t="shared" si="7"/>
        <v>3</v>
      </c>
      <c r="R13" s="545">
        <v>1</v>
      </c>
      <c r="S13" s="545">
        <v>2</v>
      </c>
      <c r="T13" s="927">
        <v>2012</v>
      </c>
      <c r="U13" s="870" t="s">
        <v>159</v>
      </c>
      <c r="V13" s="545">
        <f t="shared" si="8"/>
        <v>63</v>
      </c>
      <c r="W13" s="545">
        <v>63</v>
      </c>
      <c r="X13" s="545">
        <v>0</v>
      </c>
      <c r="Y13" s="545">
        <f t="shared" si="9"/>
        <v>106</v>
      </c>
      <c r="Z13" s="545">
        <v>98</v>
      </c>
      <c r="AA13" s="545">
        <v>8</v>
      </c>
      <c r="AB13" s="545">
        <f t="shared" si="10"/>
        <v>0</v>
      </c>
      <c r="AC13" s="545">
        <v>0</v>
      </c>
      <c r="AD13" s="545">
        <v>0</v>
      </c>
      <c r="AE13" s="545">
        <f t="shared" si="11"/>
        <v>0</v>
      </c>
      <c r="AF13" s="545">
        <v>0</v>
      </c>
      <c r="AG13" s="545">
        <v>0</v>
      </c>
      <c r="AH13" s="545">
        <f t="shared" si="12"/>
        <v>4</v>
      </c>
      <c r="AI13" s="545">
        <v>4</v>
      </c>
      <c r="AJ13" s="545">
        <v>0</v>
      </c>
      <c r="AK13" s="545">
        <f t="shared" si="13"/>
        <v>1</v>
      </c>
      <c r="AL13" s="545">
        <v>1</v>
      </c>
      <c r="AM13" s="545">
        <v>0</v>
      </c>
      <c r="AN13" s="927">
        <v>2012</v>
      </c>
      <c r="AO13" s="870" t="s">
        <v>159</v>
      </c>
      <c r="AP13" s="545">
        <f t="shared" si="14"/>
        <v>0</v>
      </c>
      <c r="AQ13" s="545">
        <v>0</v>
      </c>
      <c r="AR13" s="545">
        <v>0</v>
      </c>
      <c r="AS13" s="545">
        <f t="shared" si="15"/>
        <v>0</v>
      </c>
      <c r="AT13" s="545">
        <v>0</v>
      </c>
      <c r="AU13" s="545">
        <v>0</v>
      </c>
      <c r="AV13" s="545">
        <f t="shared" si="16"/>
        <v>0</v>
      </c>
      <c r="AW13" s="545">
        <v>0</v>
      </c>
      <c r="AX13" s="545">
        <v>0</v>
      </c>
      <c r="AY13" s="545">
        <f t="shared" si="17"/>
        <v>5</v>
      </c>
      <c r="AZ13" s="545">
        <v>5</v>
      </c>
      <c r="BA13" s="545">
        <v>0</v>
      </c>
      <c r="BB13" s="545">
        <f t="shared" si="18"/>
        <v>7</v>
      </c>
      <c r="BC13" s="545">
        <v>7</v>
      </c>
      <c r="BD13" s="545">
        <v>0</v>
      </c>
      <c r="BE13" s="545">
        <f t="shared" si="19"/>
        <v>0</v>
      </c>
      <c r="BF13" s="545">
        <v>0</v>
      </c>
      <c r="BG13" s="545">
        <v>0</v>
      </c>
      <c r="BH13" s="929" t="s">
        <v>117</v>
      </c>
      <c r="BI13" s="870" t="s">
        <v>159</v>
      </c>
      <c r="BJ13" s="545">
        <f t="shared" si="20"/>
        <v>0</v>
      </c>
      <c r="BK13" s="545">
        <v>0</v>
      </c>
      <c r="BL13" s="545">
        <v>0</v>
      </c>
      <c r="BM13" s="545">
        <f t="shared" si="21"/>
        <v>0</v>
      </c>
      <c r="BN13" s="545">
        <v>0</v>
      </c>
      <c r="BO13" s="545">
        <v>0</v>
      </c>
      <c r="BP13" s="545">
        <f t="shared" si="22"/>
        <v>0</v>
      </c>
      <c r="BQ13" s="545">
        <v>0</v>
      </c>
      <c r="BR13" s="545">
        <v>0</v>
      </c>
      <c r="BS13" s="545">
        <f t="shared" si="23"/>
        <v>11</v>
      </c>
      <c r="BT13" s="545">
        <v>8</v>
      </c>
      <c r="BU13" s="545">
        <v>3</v>
      </c>
      <c r="BV13" s="545">
        <f t="shared" si="24"/>
        <v>0</v>
      </c>
      <c r="BW13" s="545">
        <v>0</v>
      </c>
      <c r="BX13" s="545">
        <v>0</v>
      </c>
      <c r="BY13" s="545">
        <f t="shared" si="25"/>
        <v>0</v>
      </c>
      <c r="BZ13" s="545">
        <v>0</v>
      </c>
      <c r="CA13" s="545">
        <v>0</v>
      </c>
      <c r="CB13" s="929" t="s">
        <v>117</v>
      </c>
    </row>
    <row r="14" spans="1:80" s="13" customFormat="1" ht="22.5" customHeight="1" hidden="1">
      <c r="A14" s="870" t="s">
        <v>160</v>
      </c>
      <c r="B14" s="545">
        <f t="shared" si="0"/>
        <v>193</v>
      </c>
      <c r="C14" s="545">
        <f t="shared" si="1"/>
        <v>166</v>
      </c>
      <c r="D14" s="545">
        <f t="shared" si="2"/>
        <v>27</v>
      </c>
      <c r="E14" s="545">
        <f t="shared" si="3"/>
        <v>0</v>
      </c>
      <c r="F14" s="545">
        <v>0</v>
      </c>
      <c r="G14" s="545">
        <v>0</v>
      </c>
      <c r="H14" s="545">
        <f t="shared" si="4"/>
        <v>1</v>
      </c>
      <c r="I14" s="545">
        <v>0</v>
      </c>
      <c r="J14" s="545">
        <v>1</v>
      </c>
      <c r="K14" s="545">
        <f t="shared" si="5"/>
        <v>3</v>
      </c>
      <c r="L14" s="545">
        <v>3</v>
      </c>
      <c r="M14" s="545">
        <v>0</v>
      </c>
      <c r="N14" s="545">
        <f t="shared" si="6"/>
        <v>5</v>
      </c>
      <c r="O14" s="545">
        <v>3</v>
      </c>
      <c r="P14" s="545">
        <v>2</v>
      </c>
      <c r="Q14" s="545">
        <f t="shared" si="7"/>
        <v>1</v>
      </c>
      <c r="R14" s="545">
        <v>0</v>
      </c>
      <c r="S14" s="545">
        <v>1</v>
      </c>
      <c r="T14" s="927">
        <v>2012</v>
      </c>
      <c r="U14" s="870" t="s">
        <v>160</v>
      </c>
      <c r="V14" s="545">
        <f t="shared" si="8"/>
        <v>24</v>
      </c>
      <c r="W14" s="545">
        <v>24</v>
      </c>
      <c r="X14" s="545">
        <v>0</v>
      </c>
      <c r="Y14" s="545">
        <f t="shared" si="9"/>
        <v>80</v>
      </c>
      <c r="Z14" s="545">
        <v>61</v>
      </c>
      <c r="AA14" s="545">
        <v>19</v>
      </c>
      <c r="AB14" s="545">
        <f t="shared" si="10"/>
        <v>0</v>
      </c>
      <c r="AC14" s="545">
        <v>0</v>
      </c>
      <c r="AD14" s="545">
        <v>0</v>
      </c>
      <c r="AE14" s="545">
        <f t="shared" si="11"/>
        <v>17</v>
      </c>
      <c r="AF14" s="545">
        <v>15</v>
      </c>
      <c r="AG14" s="545">
        <v>2</v>
      </c>
      <c r="AH14" s="545">
        <f t="shared" si="12"/>
        <v>1</v>
      </c>
      <c r="AI14" s="545">
        <v>1</v>
      </c>
      <c r="AJ14" s="545">
        <v>0</v>
      </c>
      <c r="AK14" s="545">
        <f t="shared" si="13"/>
        <v>0</v>
      </c>
      <c r="AL14" s="545">
        <v>0</v>
      </c>
      <c r="AM14" s="545">
        <v>0</v>
      </c>
      <c r="AN14" s="927">
        <v>2012</v>
      </c>
      <c r="AO14" s="870" t="s">
        <v>160</v>
      </c>
      <c r="AP14" s="545">
        <f t="shared" si="14"/>
        <v>5</v>
      </c>
      <c r="AQ14" s="545">
        <v>5</v>
      </c>
      <c r="AR14" s="545">
        <v>0</v>
      </c>
      <c r="AS14" s="545">
        <f t="shared" si="15"/>
        <v>0</v>
      </c>
      <c r="AT14" s="545">
        <v>0</v>
      </c>
      <c r="AU14" s="545">
        <v>0</v>
      </c>
      <c r="AV14" s="545">
        <f t="shared" si="16"/>
        <v>0</v>
      </c>
      <c r="AW14" s="545">
        <v>0</v>
      </c>
      <c r="AX14" s="545">
        <v>0</v>
      </c>
      <c r="AY14" s="545">
        <f t="shared" si="17"/>
        <v>2</v>
      </c>
      <c r="AZ14" s="545">
        <v>2</v>
      </c>
      <c r="BA14" s="545">
        <v>0</v>
      </c>
      <c r="BB14" s="545">
        <f t="shared" si="18"/>
        <v>15</v>
      </c>
      <c r="BC14" s="545">
        <v>14</v>
      </c>
      <c r="BD14" s="545">
        <v>1</v>
      </c>
      <c r="BE14" s="545">
        <f t="shared" si="19"/>
        <v>0</v>
      </c>
      <c r="BF14" s="545">
        <v>0</v>
      </c>
      <c r="BG14" s="545">
        <v>0</v>
      </c>
      <c r="BH14" s="929" t="s">
        <v>29</v>
      </c>
      <c r="BI14" s="870" t="s">
        <v>160</v>
      </c>
      <c r="BJ14" s="545">
        <f t="shared" si="20"/>
        <v>0</v>
      </c>
      <c r="BK14" s="545">
        <v>0</v>
      </c>
      <c r="BL14" s="545">
        <v>0</v>
      </c>
      <c r="BM14" s="545">
        <f t="shared" si="21"/>
        <v>0</v>
      </c>
      <c r="BN14" s="545">
        <v>0</v>
      </c>
      <c r="BO14" s="545">
        <v>0</v>
      </c>
      <c r="BP14" s="545">
        <f t="shared" si="22"/>
        <v>0</v>
      </c>
      <c r="BQ14" s="545">
        <v>0</v>
      </c>
      <c r="BR14" s="545">
        <v>0</v>
      </c>
      <c r="BS14" s="545">
        <f t="shared" si="23"/>
        <v>39</v>
      </c>
      <c r="BT14" s="545">
        <v>38</v>
      </c>
      <c r="BU14" s="545">
        <v>1</v>
      </c>
      <c r="BV14" s="545">
        <f t="shared" si="24"/>
        <v>0</v>
      </c>
      <c r="BW14" s="545">
        <v>0</v>
      </c>
      <c r="BX14" s="545">
        <v>0</v>
      </c>
      <c r="BY14" s="545">
        <f t="shared" si="25"/>
        <v>0</v>
      </c>
      <c r="BZ14" s="545">
        <v>0</v>
      </c>
      <c r="CA14" s="545">
        <v>0</v>
      </c>
      <c r="CB14" s="929" t="s">
        <v>29</v>
      </c>
    </row>
    <row r="15" spans="1:80" s="13" customFormat="1" ht="22.5" customHeight="1" hidden="1">
      <c r="A15" s="870" t="s">
        <v>161</v>
      </c>
      <c r="B15" s="545">
        <f t="shared" si="0"/>
        <v>46</v>
      </c>
      <c r="C15" s="545">
        <f t="shared" si="1"/>
        <v>25</v>
      </c>
      <c r="D15" s="545">
        <f t="shared" si="2"/>
        <v>21</v>
      </c>
      <c r="E15" s="545">
        <f t="shared" si="3"/>
        <v>0</v>
      </c>
      <c r="F15" s="545">
        <v>0</v>
      </c>
      <c r="G15" s="545">
        <v>0</v>
      </c>
      <c r="H15" s="545">
        <f t="shared" si="4"/>
        <v>0</v>
      </c>
      <c r="I15" s="545">
        <v>0</v>
      </c>
      <c r="J15" s="545">
        <v>0</v>
      </c>
      <c r="K15" s="545">
        <f t="shared" si="5"/>
        <v>0</v>
      </c>
      <c r="L15" s="545">
        <v>0</v>
      </c>
      <c r="M15" s="545">
        <v>0</v>
      </c>
      <c r="N15" s="545">
        <f t="shared" si="6"/>
        <v>4</v>
      </c>
      <c r="O15" s="545">
        <v>1</v>
      </c>
      <c r="P15" s="545">
        <v>3</v>
      </c>
      <c r="Q15" s="545">
        <f t="shared" si="7"/>
        <v>10</v>
      </c>
      <c r="R15" s="545">
        <v>0</v>
      </c>
      <c r="S15" s="545">
        <v>10</v>
      </c>
      <c r="T15" s="927">
        <v>2012</v>
      </c>
      <c r="U15" s="870" t="s">
        <v>161</v>
      </c>
      <c r="V15" s="545">
        <f t="shared" si="8"/>
        <v>1</v>
      </c>
      <c r="W15" s="545">
        <v>1</v>
      </c>
      <c r="X15" s="545">
        <v>0</v>
      </c>
      <c r="Y15" s="545">
        <f t="shared" si="9"/>
        <v>23</v>
      </c>
      <c r="Z15" s="545">
        <v>16</v>
      </c>
      <c r="AA15" s="545">
        <v>7</v>
      </c>
      <c r="AB15" s="545">
        <f t="shared" si="10"/>
        <v>0</v>
      </c>
      <c r="AC15" s="545">
        <v>0</v>
      </c>
      <c r="AD15" s="545">
        <v>0</v>
      </c>
      <c r="AE15" s="545">
        <f t="shared" si="11"/>
        <v>0</v>
      </c>
      <c r="AF15" s="545">
        <v>0</v>
      </c>
      <c r="AG15" s="545">
        <v>0</v>
      </c>
      <c r="AH15" s="545">
        <f t="shared" si="12"/>
        <v>1</v>
      </c>
      <c r="AI15" s="545">
        <v>1</v>
      </c>
      <c r="AJ15" s="545">
        <v>0</v>
      </c>
      <c r="AK15" s="545">
        <f t="shared" si="13"/>
        <v>0</v>
      </c>
      <c r="AL15" s="545">
        <v>0</v>
      </c>
      <c r="AM15" s="545">
        <v>0</v>
      </c>
      <c r="AN15" s="927">
        <v>2012</v>
      </c>
      <c r="AO15" s="870" t="s">
        <v>161</v>
      </c>
      <c r="AP15" s="545">
        <f t="shared" si="14"/>
        <v>4</v>
      </c>
      <c r="AQ15" s="545">
        <v>4</v>
      </c>
      <c r="AR15" s="545">
        <v>0</v>
      </c>
      <c r="AS15" s="545">
        <f t="shared" si="15"/>
        <v>0</v>
      </c>
      <c r="AT15" s="545">
        <v>0</v>
      </c>
      <c r="AU15" s="545">
        <v>0</v>
      </c>
      <c r="AV15" s="545">
        <f t="shared" si="16"/>
        <v>0</v>
      </c>
      <c r="AW15" s="545">
        <v>0</v>
      </c>
      <c r="AX15" s="545">
        <v>0</v>
      </c>
      <c r="AY15" s="545">
        <f t="shared" si="17"/>
        <v>1</v>
      </c>
      <c r="AZ15" s="545">
        <v>1</v>
      </c>
      <c r="BA15" s="545">
        <v>0</v>
      </c>
      <c r="BB15" s="545">
        <f t="shared" si="18"/>
        <v>0</v>
      </c>
      <c r="BC15" s="545">
        <v>0</v>
      </c>
      <c r="BD15" s="545">
        <v>0</v>
      </c>
      <c r="BE15" s="545">
        <f t="shared" si="19"/>
        <v>0</v>
      </c>
      <c r="BF15" s="545">
        <v>0</v>
      </c>
      <c r="BG15" s="545">
        <v>0</v>
      </c>
      <c r="BH15" s="929" t="s">
        <v>30</v>
      </c>
      <c r="BI15" s="870" t="s">
        <v>161</v>
      </c>
      <c r="BJ15" s="545">
        <f t="shared" si="20"/>
        <v>0</v>
      </c>
      <c r="BK15" s="545">
        <v>0</v>
      </c>
      <c r="BL15" s="545">
        <v>0</v>
      </c>
      <c r="BM15" s="545">
        <f t="shared" si="21"/>
        <v>0</v>
      </c>
      <c r="BN15" s="545">
        <v>0</v>
      </c>
      <c r="BO15" s="545">
        <v>0</v>
      </c>
      <c r="BP15" s="545">
        <f t="shared" si="22"/>
        <v>0</v>
      </c>
      <c r="BQ15" s="545">
        <v>0</v>
      </c>
      <c r="BR15" s="545">
        <v>0</v>
      </c>
      <c r="BS15" s="545">
        <f t="shared" si="23"/>
        <v>2</v>
      </c>
      <c r="BT15" s="545">
        <v>1</v>
      </c>
      <c r="BU15" s="545">
        <v>1</v>
      </c>
      <c r="BV15" s="545">
        <f t="shared" si="24"/>
        <v>0</v>
      </c>
      <c r="BW15" s="545">
        <v>0</v>
      </c>
      <c r="BX15" s="545">
        <v>0</v>
      </c>
      <c r="BY15" s="545">
        <f t="shared" si="25"/>
        <v>0</v>
      </c>
      <c r="BZ15" s="545">
        <v>0</v>
      </c>
      <c r="CA15" s="545">
        <v>0</v>
      </c>
      <c r="CB15" s="929" t="s">
        <v>30</v>
      </c>
    </row>
    <row r="16" spans="1:80" s="13" customFormat="1" ht="22.5" customHeight="1" hidden="1">
      <c r="A16" s="870" t="s">
        <v>162</v>
      </c>
      <c r="B16" s="545">
        <f t="shared" si="0"/>
        <v>59</v>
      </c>
      <c r="C16" s="545">
        <f t="shared" si="1"/>
        <v>30</v>
      </c>
      <c r="D16" s="545">
        <f t="shared" si="2"/>
        <v>29</v>
      </c>
      <c r="E16" s="545">
        <f t="shared" si="3"/>
        <v>0</v>
      </c>
      <c r="F16" s="545">
        <v>0</v>
      </c>
      <c r="G16" s="545">
        <v>0</v>
      </c>
      <c r="H16" s="545">
        <f t="shared" si="4"/>
        <v>1</v>
      </c>
      <c r="I16" s="545">
        <v>1</v>
      </c>
      <c r="J16" s="545">
        <v>0</v>
      </c>
      <c r="K16" s="545">
        <f t="shared" si="5"/>
        <v>0</v>
      </c>
      <c r="L16" s="545">
        <v>0</v>
      </c>
      <c r="M16" s="545">
        <v>0</v>
      </c>
      <c r="N16" s="545">
        <f t="shared" si="6"/>
        <v>14</v>
      </c>
      <c r="O16" s="545">
        <v>3</v>
      </c>
      <c r="P16" s="545">
        <v>11</v>
      </c>
      <c r="Q16" s="545">
        <f t="shared" si="7"/>
        <v>3</v>
      </c>
      <c r="R16" s="545">
        <v>0</v>
      </c>
      <c r="S16" s="545">
        <v>3</v>
      </c>
      <c r="T16" s="927">
        <v>2012</v>
      </c>
      <c r="U16" s="870" t="s">
        <v>162</v>
      </c>
      <c r="V16" s="545">
        <f t="shared" si="8"/>
        <v>0</v>
      </c>
      <c r="W16" s="545">
        <v>0</v>
      </c>
      <c r="X16" s="545">
        <v>0</v>
      </c>
      <c r="Y16" s="545">
        <f t="shared" si="9"/>
        <v>30</v>
      </c>
      <c r="Z16" s="545">
        <v>18</v>
      </c>
      <c r="AA16" s="545">
        <v>12</v>
      </c>
      <c r="AB16" s="545">
        <f t="shared" si="10"/>
        <v>0</v>
      </c>
      <c r="AC16" s="545">
        <v>0</v>
      </c>
      <c r="AD16" s="545">
        <v>0</v>
      </c>
      <c r="AE16" s="545">
        <f t="shared" si="11"/>
        <v>2</v>
      </c>
      <c r="AF16" s="545">
        <v>1</v>
      </c>
      <c r="AG16" s="545">
        <v>1</v>
      </c>
      <c r="AH16" s="545">
        <f t="shared" si="12"/>
        <v>0</v>
      </c>
      <c r="AI16" s="545">
        <v>0</v>
      </c>
      <c r="AJ16" s="545">
        <v>0</v>
      </c>
      <c r="AK16" s="545">
        <f t="shared" si="13"/>
        <v>0</v>
      </c>
      <c r="AL16" s="545">
        <v>0</v>
      </c>
      <c r="AM16" s="545">
        <v>0</v>
      </c>
      <c r="AN16" s="927">
        <v>2012</v>
      </c>
      <c r="AO16" s="870" t="s">
        <v>162</v>
      </c>
      <c r="AP16" s="545">
        <f t="shared" si="14"/>
        <v>1</v>
      </c>
      <c r="AQ16" s="545">
        <v>0</v>
      </c>
      <c r="AR16" s="545">
        <v>1</v>
      </c>
      <c r="AS16" s="545">
        <f t="shared" si="15"/>
        <v>0</v>
      </c>
      <c r="AT16" s="545">
        <v>0</v>
      </c>
      <c r="AU16" s="545">
        <v>0</v>
      </c>
      <c r="AV16" s="545">
        <f t="shared" si="16"/>
        <v>0</v>
      </c>
      <c r="AW16" s="545">
        <v>0</v>
      </c>
      <c r="AX16" s="545">
        <v>0</v>
      </c>
      <c r="AY16" s="545">
        <f t="shared" si="17"/>
        <v>1</v>
      </c>
      <c r="AZ16" s="545">
        <v>1</v>
      </c>
      <c r="BA16" s="545">
        <v>0</v>
      </c>
      <c r="BB16" s="545">
        <f t="shared" si="18"/>
        <v>0</v>
      </c>
      <c r="BC16" s="545">
        <v>0</v>
      </c>
      <c r="BD16" s="545">
        <v>0</v>
      </c>
      <c r="BE16" s="545">
        <f t="shared" si="19"/>
        <v>0</v>
      </c>
      <c r="BF16" s="545">
        <v>0</v>
      </c>
      <c r="BG16" s="545">
        <v>0</v>
      </c>
      <c r="BH16" s="929" t="s">
        <v>115</v>
      </c>
      <c r="BI16" s="870" t="s">
        <v>162</v>
      </c>
      <c r="BJ16" s="545">
        <f t="shared" si="20"/>
        <v>0</v>
      </c>
      <c r="BK16" s="545">
        <v>0</v>
      </c>
      <c r="BL16" s="545">
        <v>0</v>
      </c>
      <c r="BM16" s="545">
        <f t="shared" si="21"/>
        <v>0</v>
      </c>
      <c r="BN16" s="545">
        <v>0</v>
      </c>
      <c r="BO16" s="545">
        <v>0</v>
      </c>
      <c r="BP16" s="545">
        <f t="shared" si="22"/>
        <v>0</v>
      </c>
      <c r="BQ16" s="545">
        <v>0</v>
      </c>
      <c r="BR16" s="545">
        <v>0</v>
      </c>
      <c r="BS16" s="545">
        <f t="shared" si="23"/>
        <v>7</v>
      </c>
      <c r="BT16" s="545">
        <v>6</v>
      </c>
      <c r="BU16" s="545">
        <v>1</v>
      </c>
      <c r="BV16" s="545">
        <f t="shared" si="24"/>
        <v>0</v>
      </c>
      <c r="BW16" s="545">
        <v>0</v>
      </c>
      <c r="BX16" s="545">
        <v>0</v>
      </c>
      <c r="BY16" s="545">
        <f t="shared" si="25"/>
        <v>0</v>
      </c>
      <c r="BZ16" s="545">
        <v>0</v>
      </c>
      <c r="CA16" s="545">
        <v>0</v>
      </c>
      <c r="CB16" s="929" t="s">
        <v>115</v>
      </c>
    </row>
    <row r="17" spans="1:80" s="13" customFormat="1" ht="22.5" customHeight="1" hidden="1">
      <c r="A17" s="870" t="s">
        <v>163</v>
      </c>
      <c r="B17" s="545">
        <f t="shared" si="0"/>
        <v>43</v>
      </c>
      <c r="C17" s="545">
        <f t="shared" si="1"/>
        <v>22</v>
      </c>
      <c r="D17" s="545">
        <f t="shared" si="2"/>
        <v>21</v>
      </c>
      <c r="E17" s="545">
        <f t="shared" si="3"/>
        <v>0</v>
      </c>
      <c r="F17" s="545">
        <v>0</v>
      </c>
      <c r="G17" s="545">
        <v>0</v>
      </c>
      <c r="H17" s="545">
        <f t="shared" si="4"/>
        <v>0</v>
      </c>
      <c r="I17" s="545">
        <v>0</v>
      </c>
      <c r="J17" s="545">
        <v>0</v>
      </c>
      <c r="K17" s="545">
        <f t="shared" si="5"/>
        <v>1</v>
      </c>
      <c r="L17" s="545">
        <v>1</v>
      </c>
      <c r="M17" s="545">
        <v>0</v>
      </c>
      <c r="N17" s="545">
        <f t="shared" si="6"/>
        <v>7</v>
      </c>
      <c r="O17" s="545">
        <v>4</v>
      </c>
      <c r="P17" s="545">
        <v>3</v>
      </c>
      <c r="Q17" s="545">
        <f t="shared" si="7"/>
        <v>0</v>
      </c>
      <c r="R17" s="545">
        <v>0</v>
      </c>
      <c r="S17" s="545">
        <v>0</v>
      </c>
      <c r="T17" s="927">
        <v>2012</v>
      </c>
      <c r="U17" s="870" t="s">
        <v>163</v>
      </c>
      <c r="V17" s="545">
        <f t="shared" si="8"/>
        <v>5</v>
      </c>
      <c r="W17" s="545">
        <v>5</v>
      </c>
      <c r="X17" s="545">
        <v>0</v>
      </c>
      <c r="Y17" s="545">
        <f t="shared" si="9"/>
        <v>23</v>
      </c>
      <c r="Z17" s="545">
        <v>8</v>
      </c>
      <c r="AA17" s="545">
        <v>15</v>
      </c>
      <c r="AB17" s="545">
        <f t="shared" si="10"/>
        <v>0</v>
      </c>
      <c r="AC17" s="545">
        <v>0</v>
      </c>
      <c r="AD17" s="545">
        <v>0</v>
      </c>
      <c r="AE17" s="545">
        <f t="shared" si="11"/>
        <v>2</v>
      </c>
      <c r="AF17" s="545">
        <v>0</v>
      </c>
      <c r="AG17" s="545">
        <v>2</v>
      </c>
      <c r="AH17" s="545">
        <f t="shared" si="12"/>
        <v>0</v>
      </c>
      <c r="AI17" s="545">
        <v>0</v>
      </c>
      <c r="AJ17" s="545">
        <v>0</v>
      </c>
      <c r="AK17" s="545">
        <f t="shared" si="13"/>
        <v>0</v>
      </c>
      <c r="AL17" s="545">
        <v>0</v>
      </c>
      <c r="AM17" s="545">
        <v>0</v>
      </c>
      <c r="AN17" s="927">
        <v>2012</v>
      </c>
      <c r="AO17" s="870" t="s">
        <v>163</v>
      </c>
      <c r="AP17" s="545">
        <f t="shared" si="14"/>
        <v>0</v>
      </c>
      <c r="AQ17" s="545">
        <v>0</v>
      </c>
      <c r="AR17" s="545">
        <v>0</v>
      </c>
      <c r="AS17" s="545">
        <f t="shared" si="15"/>
        <v>0</v>
      </c>
      <c r="AT17" s="545">
        <v>0</v>
      </c>
      <c r="AU17" s="545">
        <v>0</v>
      </c>
      <c r="AV17" s="545">
        <f t="shared" si="16"/>
        <v>0</v>
      </c>
      <c r="AW17" s="545">
        <v>0</v>
      </c>
      <c r="AX17" s="545">
        <v>0</v>
      </c>
      <c r="AY17" s="545">
        <f t="shared" si="17"/>
        <v>0</v>
      </c>
      <c r="AZ17" s="545">
        <v>0</v>
      </c>
      <c r="BA17" s="545">
        <v>0</v>
      </c>
      <c r="BB17" s="545">
        <f t="shared" si="18"/>
        <v>1</v>
      </c>
      <c r="BC17" s="545">
        <v>1</v>
      </c>
      <c r="BD17" s="545">
        <v>0</v>
      </c>
      <c r="BE17" s="545">
        <f t="shared" si="19"/>
        <v>0</v>
      </c>
      <c r="BF17" s="545">
        <v>0</v>
      </c>
      <c r="BG17" s="545">
        <v>0</v>
      </c>
      <c r="BH17" s="929" t="s">
        <v>41</v>
      </c>
      <c r="BI17" s="870" t="s">
        <v>163</v>
      </c>
      <c r="BJ17" s="545">
        <f t="shared" si="20"/>
        <v>0</v>
      </c>
      <c r="BK17" s="545">
        <v>0</v>
      </c>
      <c r="BL17" s="545">
        <v>0</v>
      </c>
      <c r="BM17" s="545">
        <f t="shared" si="21"/>
        <v>0</v>
      </c>
      <c r="BN17" s="545">
        <v>0</v>
      </c>
      <c r="BO17" s="545">
        <v>0</v>
      </c>
      <c r="BP17" s="545">
        <f t="shared" si="22"/>
        <v>0</v>
      </c>
      <c r="BQ17" s="545">
        <v>0</v>
      </c>
      <c r="BR17" s="545">
        <v>0</v>
      </c>
      <c r="BS17" s="545">
        <f t="shared" si="23"/>
        <v>1</v>
      </c>
      <c r="BT17" s="545">
        <v>0</v>
      </c>
      <c r="BU17" s="545">
        <v>1</v>
      </c>
      <c r="BV17" s="545">
        <f t="shared" si="24"/>
        <v>0</v>
      </c>
      <c r="BW17" s="545">
        <v>0</v>
      </c>
      <c r="BX17" s="545">
        <v>0</v>
      </c>
      <c r="BY17" s="545">
        <f t="shared" si="25"/>
        <v>3</v>
      </c>
      <c r="BZ17" s="545">
        <v>3</v>
      </c>
      <c r="CA17" s="545">
        <v>0</v>
      </c>
      <c r="CB17" s="929" t="s">
        <v>41</v>
      </c>
    </row>
    <row r="18" spans="1:80" s="13" customFormat="1" ht="22.5" customHeight="1" hidden="1">
      <c r="A18" s="870" t="s">
        <v>164</v>
      </c>
      <c r="B18" s="545">
        <f t="shared" si="0"/>
        <v>20</v>
      </c>
      <c r="C18" s="545">
        <f t="shared" si="1"/>
        <v>6</v>
      </c>
      <c r="D18" s="545">
        <f t="shared" si="2"/>
        <v>14</v>
      </c>
      <c r="E18" s="545">
        <f t="shared" si="3"/>
        <v>0</v>
      </c>
      <c r="F18" s="545">
        <v>0</v>
      </c>
      <c r="G18" s="545">
        <v>0</v>
      </c>
      <c r="H18" s="545">
        <f t="shared" si="4"/>
        <v>0</v>
      </c>
      <c r="I18" s="545">
        <v>0</v>
      </c>
      <c r="J18" s="545">
        <v>0</v>
      </c>
      <c r="K18" s="545">
        <f t="shared" si="5"/>
        <v>2</v>
      </c>
      <c r="L18" s="545">
        <v>2</v>
      </c>
      <c r="M18" s="545">
        <v>0</v>
      </c>
      <c r="N18" s="545">
        <f t="shared" si="6"/>
        <v>4</v>
      </c>
      <c r="O18" s="545">
        <v>3</v>
      </c>
      <c r="P18" s="545">
        <v>1</v>
      </c>
      <c r="Q18" s="545">
        <f t="shared" si="7"/>
        <v>7</v>
      </c>
      <c r="R18" s="545">
        <v>0</v>
      </c>
      <c r="S18" s="545">
        <v>7</v>
      </c>
      <c r="T18" s="927">
        <v>2012</v>
      </c>
      <c r="U18" s="870" t="s">
        <v>164</v>
      </c>
      <c r="V18" s="545">
        <f t="shared" si="8"/>
        <v>0</v>
      </c>
      <c r="W18" s="545">
        <v>0</v>
      </c>
      <c r="X18" s="545">
        <v>0</v>
      </c>
      <c r="Y18" s="545">
        <f t="shared" si="9"/>
        <v>5</v>
      </c>
      <c r="Z18" s="545">
        <v>0</v>
      </c>
      <c r="AA18" s="545">
        <v>5</v>
      </c>
      <c r="AB18" s="545">
        <f t="shared" si="10"/>
        <v>0</v>
      </c>
      <c r="AC18" s="545">
        <v>0</v>
      </c>
      <c r="AD18" s="545">
        <v>0</v>
      </c>
      <c r="AE18" s="545">
        <f t="shared" si="11"/>
        <v>2</v>
      </c>
      <c r="AF18" s="545">
        <v>1</v>
      </c>
      <c r="AG18" s="545">
        <v>1</v>
      </c>
      <c r="AH18" s="545">
        <f t="shared" si="12"/>
        <v>0</v>
      </c>
      <c r="AI18" s="545">
        <v>0</v>
      </c>
      <c r="AJ18" s="545">
        <v>0</v>
      </c>
      <c r="AK18" s="545">
        <f t="shared" si="13"/>
        <v>0</v>
      </c>
      <c r="AL18" s="545">
        <v>0</v>
      </c>
      <c r="AM18" s="545">
        <v>0</v>
      </c>
      <c r="AN18" s="927">
        <v>2012</v>
      </c>
      <c r="AO18" s="870" t="s">
        <v>164</v>
      </c>
      <c r="AP18" s="545">
        <f t="shared" si="14"/>
        <v>0</v>
      </c>
      <c r="AQ18" s="545">
        <v>0</v>
      </c>
      <c r="AR18" s="545">
        <v>0</v>
      </c>
      <c r="AS18" s="545">
        <f t="shared" si="15"/>
        <v>0</v>
      </c>
      <c r="AT18" s="545">
        <v>0</v>
      </c>
      <c r="AU18" s="545">
        <v>0</v>
      </c>
      <c r="AV18" s="545">
        <f t="shared" si="16"/>
        <v>0</v>
      </c>
      <c r="AW18" s="545">
        <v>0</v>
      </c>
      <c r="AX18" s="545">
        <v>0</v>
      </c>
      <c r="AY18" s="545">
        <f t="shared" si="17"/>
        <v>0</v>
      </c>
      <c r="AZ18" s="545">
        <v>0</v>
      </c>
      <c r="BA18" s="545">
        <v>0</v>
      </c>
      <c r="BB18" s="545">
        <f t="shared" si="18"/>
        <v>0</v>
      </c>
      <c r="BC18" s="545">
        <v>0</v>
      </c>
      <c r="BD18" s="545">
        <v>0</v>
      </c>
      <c r="BE18" s="545">
        <f t="shared" si="19"/>
        <v>0</v>
      </c>
      <c r="BF18" s="545">
        <v>0</v>
      </c>
      <c r="BG18" s="545">
        <v>0</v>
      </c>
      <c r="BH18" s="929" t="s">
        <v>42</v>
      </c>
      <c r="BI18" s="870" t="s">
        <v>164</v>
      </c>
      <c r="BJ18" s="545">
        <f t="shared" si="20"/>
        <v>0</v>
      </c>
      <c r="BK18" s="545">
        <v>0</v>
      </c>
      <c r="BL18" s="545">
        <v>0</v>
      </c>
      <c r="BM18" s="545">
        <f t="shared" si="21"/>
        <v>0</v>
      </c>
      <c r="BN18" s="545">
        <v>0</v>
      </c>
      <c r="BO18" s="545">
        <v>0</v>
      </c>
      <c r="BP18" s="545">
        <f t="shared" si="22"/>
        <v>0</v>
      </c>
      <c r="BQ18" s="545">
        <v>0</v>
      </c>
      <c r="BR18" s="545">
        <v>0</v>
      </c>
      <c r="BS18" s="545">
        <f t="shared" si="23"/>
        <v>0</v>
      </c>
      <c r="BT18" s="545">
        <v>0</v>
      </c>
      <c r="BU18" s="545">
        <v>0</v>
      </c>
      <c r="BV18" s="545">
        <f t="shared" si="24"/>
        <v>0</v>
      </c>
      <c r="BW18" s="545">
        <v>0</v>
      </c>
      <c r="BX18" s="545">
        <v>0</v>
      </c>
      <c r="BY18" s="545">
        <f t="shared" si="25"/>
        <v>0</v>
      </c>
      <c r="BZ18" s="545">
        <v>0</v>
      </c>
      <c r="CA18" s="545">
        <v>0</v>
      </c>
      <c r="CB18" s="929" t="s">
        <v>42</v>
      </c>
    </row>
    <row r="19" spans="1:80" s="13" customFormat="1" ht="22.5" customHeight="1" hidden="1">
      <c r="A19" s="870" t="s">
        <v>165</v>
      </c>
      <c r="B19" s="545">
        <f t="shared" si="0"/>
        <v>18</v>
      </c>
      <c r="C19" s="545">
        <f t="shared" si="1"/>
        <v>1</v>
      </c>
      <c r="D19" s="545">
        <f t="shared" si="2"/>
        <v>17</v>
      </c>
      <c r="E19" s="545">
        <f t="shared" si="3"/>
        <v>0</v>
      </c>
      <c r="F19" s="545">
        <v>0</v>
      </c>
      <c r="G19" s="545">
        <v>0</v>
      </c>
      <c r="H19" s="545">
        <f t="shared" si="4"/>
        <v>0</v>
      </c>
      <c r="I19" s="545">
        <v>0</v>
      </c>
      <c r="J19" s="545">
        <v>0</v>
      </c>
      <c r="K19" s="545">
        <f t="shared" si="5"/>
        <v>0</v>
      </c>
      <c r="L19" s="545">
        <v>0</v>
      </c>
      <c r="M19" s="545">
        <v>0</v>
      </c>
      <c r="N19" s="545">
        <f t="shared" si="6"/>
        <v>2</v>
      </c>
      <c r="O19" s="545">
        <v>1</v>
      </c>
      <c r="P19" s="545">
        <v>1</v>
      </c>
      <c r="Q19" s="545">
        <f t="shared" si="7"/>
        <v>2</v>
      </c>
      <c r="R19" s="545">
        <v>0</v>
      </c>
      <c r="S19" s="545">
        <v>2</v>
      </c>
      <c r="T19" s="927">
        <v>2012</v>
      </c>
      <c r="U19" s="870" t="s">
        <v>165</v>
      </c>
      <c r="V19" s="545">
        <f t="shared" si="8"/>
        <v>0</v>
      </c>
      <c r="W19" s="545">
        <v>0</v>
      </c>
      <c r="X19" s="545">
        <v>0</v>
      </c>
      <c r="Y19" s="545">
        <f t="shared" si="9"/>
        <v>11</v>
      </c>
      <c r="Z19" s="545">
        <v>0</v>
      </c>
      <c r="AA19" s="545">
        <v>11</v>
      </c>
      <c r="AB19" s="545">
        <f t="shared" si="10"/>
        <v>0</v>
      </c>
      <c r="AC19" s="545">
        <v>0</v>
      </c>
      <c r="AD19" s="545">
        <v>0</v>
      </c>
      <c r="AE19" s="545">
        <f t="shared" si="11"/>
        <v>0</v>
      </c>
      <c r="AF19" s="545">
        <v>0</v>
      </c>
      <c r="AG19" s="545">
        <v>0</v>
      </c>
      <c r="AH19" s="545">
        <f t="shared" si="12"/>
        <v>0</v>
      </c>
      <c r="AI19" s="545">
        <v>0</v>
      </c>
      <c r="AJ19" s="545">
        <v>0</v>
      </c>
      <c r="AK19" s="545">
        <f t="shared" si="13"/>
        <v>0</v>
      </c>
      <c r="AL19" s="545">
        <v>0</v>
      </c>
      <c r="AM19" s="545">
        <v>0</v>
      </c>
      <c r="AN19" s="927">
        <v>2012</v>
      </c>
      <c r="AO19" s="870" t="s">
        <v>165</v>
      </c>
      <c r="AP19" s="545">
        <f t="shared" si="14"/>
        <v>0</v>
      </c>
      <c r="AQ19" s="545">
        <v>0</v>
      </c>
      <c r="AR19" s="545">
        <v>0</v>
      </c>
      <c r="AS19" s="545">
        <f t="shared" si="15"/>
        <v>0</v>
      </c>
      <c r="AT19" s="545">
        <v>0</v>
      </c>
      <c r="AU19" s="545">
        <v>0</v>
      </c>
      <c r="AV19" s="545">
        <f t="shared" si="16"/>
        <v>0</v>
      </c>
      <c r="AW19" s="545">
        <v>0</v>
      </c>
      <c r="AX19" s="545">
        <v>0</v>
      </c>
      <c r="AY19" s="545">
        <f t="shared" si="17"/>
        <v>0</v>
      </c>
      <c r="AZ19" s="545">
        <v>0</v>
      </c>
      <c r="BA19" s="545">
        <v>0</v>
      </c>
      <c r="BB19" s="545">
        <f t="shared" si="18"/>
        <v>0</v>
      </c>
      <c r="BC19" s="545">
        <v>0</v>
      </c>
      <c r="BD19" s="545">
        <v>0</v>
      </c>
      <c r="BE19" s="545">
        <f t="shared" si="19"/>
        <v>0</v>
      </c>
      <c r="BF19" s="545">
        <v>0</v>
      </c>
      <c r="BG19" s="545">
        <v>0</v>
      </c>
      <c r="BH19" s="929" t="s">
        <v>43</v>
      </c>
      <c r="BI19" s="870" t="s">
        <v>165</v>
      </c>
      <c r="BJ19" s="545">
        <f t="shared" si="20"/>
        <v>0</v>
      </c>
      <c r="BK19" s="545">
        <v>0</v>
      </c>
      <c r="BL19" s="545">
        <v>0</v>
      </c>
      <c r="BM19" s="545">
        <f t="shared" si="21"/>
        <v>0</v>
      </c>
      <c r="BN19" s="545">
        <v>0</v>
      </c>
      <c r="BO19" s="545">
        <v>0</v>
      </c>
      <c r="BP19" s="545">
        <f t="shared" si="22"/>
        <v>0</v>
      </c>
      <c r="BQ19" s="545">
        <v>0</v>
      </c>
      <c r="BR19" s="545">
        <v>0</v>
      </c>
      <c r="BS19" s="545">
        <f t="shared" si="23"/>
        <v>0</v>
      </c>
      <c r="BT19" s="545">
        <v>0</v>
      </c>
      <c r="BU19" s="545">
        <v>0</v>
      </c>
      <c r="BV19" s="545">
        <f t="shared" si="24"/>
        <v>0</v>
      </c>
      <c r="BW19" s="545">
        <v>0</v>
      </c>
      <c r="BX19" s="545">
        <v>0</v>
      </c>
      <c r="BY19" s="545">
        <f t="shared" si="25"/>
        <v>3</v>
      </c>
      <c r="BZ19" s="545">
        <v>0</v>
      </c>
      <c r="CA19" s="545">
        <v>3</v>
      </c>
      <c r="CB19" s="929" t="s">
        <v>43</v>
      </c>
    </row>
    <row r="20" spans="1:80" s="13" customFormat="1" ht="22.5" customHeight="1" hidden="1">
      <c r="A20" s="870" t="s">
        <v>166</v>
      </c>
      <c r="B20" s="545">
        <f t="shared" si="0"/>
        <v>23</v>
      </c>
      <c r="C20" s="545">
        <f t="shared" si="1"/>
        <v>9</v>
      </c>
      <c r="D20" s="545">
        <f t="shared" si="2"/>
        <v>14</v>
      </c>
      <c r="E20" s="545">
        <f t="shared" si="3"/>
        <v>0</v>
      </c>
      <c r="F20" s="545">
        <v>0</v>
      </c>
      <c r="G20" s="545">
        <v>0</v>
      </c>
      <c r="H20" s="545">
        <f t="shared" si="4"/>
        <v>0</v>
      </c>
      <c r="I20" s="545">
        <v>0</v>
      </c>
      <c r="J20" s="545">
        <v>0</v>
      </c>
      <c r="K20" s="545">
        <f t="shared" si="5"/>
        <v>0</v>
      </c>
      <c r="L20" s="545">
        <v>0</v>
      </c>
      <c r="M20" s="545">
        <v>0</v>
      </c>
      <c r="N20" s="545">
        <f t="shared" si="6"/>
        <v>4</v>
      </c>
      <c r="O20" s="545">
        <v>1</v>
      </c>
      <c r="P20" s="545">
        <v>3</v>
      </c>
      <c r="Q20" s="545">
        <f t="shared" si="7"/>
        <v>4</v>
      </c>
      <c r="R20" s="545">
        <v>2</v>
      </c>
      <c r="S20" s="545">
        <v>2</v>
      </c>
      <c r="T20" s="927">
        <v>2012</v>
      </c>
      <c r="U20" s="870" t="s">
        <v>166</v>
      </c>
      <c r="V20" s="545">
        <f t="shared" si="8"/>
        <v>2</v>
      </c>
      <c r="W20" s="545">
        <v>2</v>
      </c>
      <c r="X20" s="545">
        <v>0</v>
      </c>
      <c r="Y20" s="545">
        <f t="shared" si="9"/>
        <v>3</v>
      </c>
      <c r="Z20" s="545">
        <v>0</v>
      </c>
      <c r="AA20" s="545">
        <v>3</v>
      </c>
      <c r="AB20" s="545">
        <f t="shared" si="10"/>
        <v>0</v>
      </c>
      <c r="AC20" s="545">
        <v>0</v>
      </c>
      <c r="AD20" s="545">
        <v>0</v>
      </c>
      <c r="AE20" s="545">
        <f t="shared" si="11"/>
        <v>0</v>
      </c>
      <c r="AF20" s="545">
        <v>0</v>
      </c>
      <c r="AG20" s="545">
        <v>0</v>
      </c>
      <c r="AH20" s="545">
        <f t="shared" si="12"/>
        <v>0</v>
      </c>
      <c r="AI20" s="545">
        <v>0</v>
      </c>
      <c r="AJ20" s="545">
        <v>0</v>
      </c>
      <c r="AK20" s="545">
        <f t="shared" si="13"/>
        <v>0</v>
      </c>
      <c r="AL20" s="545">
        <v>0</v>
      </c>
      <c r="AM20" s="545">
        <v>0</v>
      </c>
      <c r="AN20" s="927">
        <v>2012</v>
      </c>
      <c r="AO20" s="870" t="s">
        <v>166</v>
      </c>
      <c r="AP20" s="545">
        <f t="shared" si="14"/>
        <v>0</v>
      </c>
      <c r="AQ20" s="545">
        <v>0</v>
      </c>
      <c r="AR20" s="545">
        <v>0</v>
      </c>
      <c r="AS20" s="545">
        <f t="shared" si="15"/>
        <v>0</v>
      </c>
      <c r="AT20" s="545">
        <v>0</v>
      </c>
      <c r="AU20" s="545">
        <v>0</v>
      </c>
      <c r="AV20" s="545">
        <f t="shared" si="16"/>
        <v>0</v>
      </c>
      <c r="AW20" s="545">
        <v>0</v>
      </c>
      <c r="AX20" s="545">
        <v>0</v>
      </c>
      <c r="AY20" s="545">
        <f t="shared" si="17"/>
        <v>0</v>
      </c>
      <c r="AZ20" s="545">
        <v>0</v>
      </c>
      <c r="BA20" s="545">
        <v>0</v>
      </c>
      <c r="BB20" s="545">
        <f t="shared" si="18"/>
        <v>0</v>
      </c>
      <c r="BC20" s="545">
        <v>0</v>
      </c>
      <c r="BD20" s="545">
        <v>0</v>
      </c>
      <c r="BE20" s="545">
        <f t="shared" si="19"/>
        <v>0</v>
      </c>
      <c r="BF20" s="545">
        <v>0</v>
      </c>
      <c r="BG20" s="545">
        <v>0</v>
      </c>
      <c r="BH20" s="929" t="s">
        <v>31</v>
      </c>
      <c r="BI20" s="870" t="s">
        <v>166</v>
      </c>
      <c r="BJ20" s="545">
        <f t="shared" si="20"/>
        <v>0</v>
      </c>
      <c r="BK20" s="545">
        <v>0</v>
      </c>
      <c r="BL20" s="545">
        <v>0</v>
      </c>
      <c r="BM20" s="545">
        <f t="shared" si="21"/>
        <v>0</v>
      </c>
      <c r="BN20" s="545">
        <v>0</v>
      </c>
      <c r="BO20" s="545">
        <v>0</v>
      </c>
      <c r="BP20" s="545">
        <f t="shared" si="22"/>
        <v>1</v>
      </c>
      <c r="BQ20" s="545">
        <v>1</v>
      </c>
      <c r="BR20" s="545">
        <v>0</v>
      </c>
      <c r="BS20" s="545">
        <f t="shared" si="23"/>
        <v>1</v>
      </c>
      <c r="BT20" s="545">
        <v>0</v>
      </c>
      <c r="BU20" s="545">
        <v>1</v>
      </c>
      <c r="BV20" s="545">
        <f t="shared" si="24"/>
        <v>0</v>
      </c>
      <c r="BW20" s="545">
        <v>0</v>
      </c>
      <c r="BX20" s="545">
        <v>0</v>
      </c>
      <c r="BY20" s="545">
        <f t="shared" si="25"/>
        <v>8</v>
      </c>
      <c r="BZ20" s="545">
        <v>3</v>
      </c>
      <c r="CA20" s="545">
        <v>5</v>
      </c>
      <c r="CB20" s="929" t="s">
        <v>31</v>
      </c>
    </row>
    <row r="21" spans="1:80" s="13" customFormat="1" ht="22.5" customHeight="1" hidden="1">
      <c r="A21" s="870" t="s">
        <v>858</v>
      </c>
      <c r="B21" s="545">
        <f t="shared" si="0"/>
        <v>185</v>
      </c>
      <c r="C21" s="545">
        <f t="shared" si="1"/>
        <v>80</v>
      </c>
      <c r="D21" s="545">
        <f t="shared" si="2"/>
        <v>105</v>
      </c>
      <c r="E21" s="930">
        <f t="shared" si="3"/>
        <v>9</v>
      </c>
      <c r="F21" s="930">
        <v>0</v>
      </c>
      <c r="G21" s="930">
        <v>9</v>
      </c>
      <c r="H21" s="930">
        <f t="shared" si="4"/>
        <v>7</v>
      </c>
      <c r="I21" s="930">
        <v>2</v>
      </c>
      <c r="J21" s="930">
        <v>5</v>
      </c>
      <c r="K21" s="930">
        <f t="shared" si="5"/>
        <v>20</v>
      </c>
      <c r="L21" s="930">
        <v>5</v>
      </c>
      <c r="M21" s="930">
        <v>15</v>
      </c>
      <c r="N21" s="930">
        <f t="shared" si="6"/>
        <v>55</v>
      </c>
      <c r="O21" s="930">
        <v>32</v>
      </c>
      <c r="P21" s="930">
        <v>23</v>
      </c>
      <c r="Q21" s="930">
        <f t="shared" si="7"/>
        <v>20</v>
      </c>
      <c r="R21" s="930">
        <v>1</v>
      </c>
      <c r="S21" s="930">
        <v>19</v>
      </c>
      <c r="T21" s="927">
        <v>2012</v>
      </c>
      <c r="U21" s="870" t="s">
        <v>858</v>
      </c>
      <c r="V21" s="930">
        <f t="shared" si="8"/>
        <v>1</v>
      </c>
      <c r="W21" s="930">
        <v>1</v>
      </c>
      <c r="X21" s="930">
        <v>0</v>
      </c>
      <c r="Y21" s="930">
        <f t="shared" si="9"/>
        <v>41</v>
      </c>
      <c r="Z21" s="930">
        <v>11</v>
      </c>
      <c r="AA21" s="930">
        <v>30</v>
      </c>
      <c r="AB21" s="930">
        <f t="shared" si="10"/>
        <v>0</v>
      </c>
      <c r="AC21" s="930">
        <v>0</v>
      </c>
      <c r="AD21" s="930">
        <v>0</v>
      </c>
      <c r="AE21" s="930">
        <f t="shared" si="11"/>
        <v>13</v>
      </c>
      <c r="AF21" s="930">
        <v>12</v>
      </c>
      <c r="AG21" s="930">
        <v>1</v>
      </c>
      <c r="AH21" s="930">
        <f t="shared" si="12"/>
        <v>1</v>
      </c>
      <c r="AI21" s="930">
        <v>1</v>
      </c>
      <c r="AJ21" s="545">
        <v>0</v>
      </c>
      <c r="AK21" s="930">
        <f t="shared" si="13"/>
        <v>0</v>
      </c>
      <c r="AL21" s="930">
        <v>0</v>
      </c>
      <c r="AM21" s="545">
        <v>0</v>
      </c>
      <c r="AN21" s="927">
        <v>2012</v>
      </c>
      <c r="AO21" s="870" t="s">
        <v>858</v>
      </c>
      <c r="AP21" s="930">
        <f t="shared" si="14"/>
        <v>3</v>
      </c>
      <c r="AQ21" s="930">
        <v>3</v>
      </c>
      <c r="AR21" s="930">
        <v>0</v>
      </c>
      <c r="AS21" s="930">
        <f t="shared" si="15"/>
        <v>2</v>
      </c>
      <c r="AT21" s="930">
        <v>1</v>
      </c>
      <c r="AU21" s="930">
        <v>1</v>
      </c>
      <c r="AV21" s="930">
        <f t="shared" si="16"/>
        <v>1</v>
      </c>
      <c r="AW21" s="545">
        <v>1</v>
      </c>
      <c r="AX21" s="545">
        <v>0</v>
      </c>
      <c r="AY21" s="930">
        <f t="shared" si="17"/>
        <v>0</v>
      </c>
      <c r="AZ21" s="545">
        <v>0</v>
      </c>
      <c r="BA21" s="545">
        <v>0</v>
      </c>
      <c r="BB21" s="930">
        <f t="shared" si="18"/>
        <v>6</v>
      </c>
      <c r="BC21" s="930">
        <v>6</v>
      </c>
      <c r="BD21" s="930">
        <v>0</v>
      </c>
      <c r="BE21" s="930">
        <f t="shared" si="19"/>
        <v>0</v>
      </c>
      <c r="BF21" s="930">
        <v>0</v>
      </c>
      <c r="BG21" s="930">
        <v>0</v>
      </c>
      <c r="BH21" s="929" t="s">
        <v>32</v>
      </c>
      <c r="BI21" s="870" t="s">
        <v>858</v>
      </c>
      <c r="BJ21" s="930">
        <f t="shared" si="20"/>
        <v>0</v>
      </c>
      <c r="BK21" s="930">
        <v>0</v>
      </c>
      <c r="BL21" s="545">
        <v>0</v>
      </c>
      <c r="BM21" s="930">
        <f t="shared" si="21"/>
        <v>0</v>
      </c>
      <c r="BN21" s="545">
        <v>0</v>
      </c>
      <c r="BO21" s="545">
        <v>0</v>
      </c>
      <c r="BP21" s="545">
        <f t="shared" si="22"/>
        <v>4</v>
      </c>
      <c r="BQ21" s="930">
        <v>3</v>
      </c>
      <c r="BR21" s="930">
        <v>1</v>
      </c>
      <c r="BS21" s="930">
        <f t="shared" si="23"/>
        <v>2</v>
      </c>
      <c r="BT21" s="930">
        <v>1</v>
      </c>
      <c r="BU21" s="930">
        <v>1</v>
      </c>
      <c r="BV21" s="930">
        <f t="shared" si="24"/>
        <v>0</v>
      </c>
      <c r="BW21" s="930">
        <v>0</v>
      </c>
      <c r="BX21" s="545">
        <v>0</v>
      </c>
      <c r="BY21" s="930">
        <f t="shared" si="25"/>
        <v>0</v>
      </c>
      <c r="BZ21" s="930">
        <v>0</v>
      </c>
      <c r="CA21" s="930">
        <v>0</v>
      </c>
      <c r="CB21" s="929" t="s">
        <v>32</v>
      </c>
    </row>
    <row r="22" spans="1:80" s="13" customFormat="1" ht="22.5" customHeight="1" hidden="1">
      <c r="A22" s="870" t="s">
        <v>859</v>
      </c>
      <c r="B22" s="545">
        <f t="shared" si="0"/>
        <v>40</v>
      </c>
      <c r="C22" s="545">
        <f t="shared" si="1"/>
        <v>15</v>
      </c>
      <c r="D22" s="545">
        <f t="shared" si="2"/>
        <v>25</v>
      </c>
      <c r="E22" s="930">
        <f t="shared" si="3"/>
        <v>3</v>
      </c>
      <c r="F22" s="930">
        <v>0</v>
      </c>
      <c r="G22" s="930">
        <v>3</v>
      </c>
      <c r="H22" s="930">
        <f t="shared" si="4"/>
        <v>3</v>
      </c>
      <c r="I22" s="930">
        <v>2</v>
      </c>
      <c r="J22" s="930">
        <v>1</v>
      </c>
      <c r="K22" s="930">
        <f t="shared" si="5"/>
        <v>2</v>
      </c>
      <c r="L22" s="930">
        <v>1</v>
      </c>
      <c r="M22" s="930">
        <v>1</v>
      </c>
      <c r="N22" s="930">
        <f t="shared" si="6"/>
        <v>8</v>
      </c>
      <c r="O22" s="930">
        <v>4</v>
      </c>
      <c r="P22" s="930">
        <v>4</v>
      </c>
      <c r="Q22" s="930">
        <f t="shared" si="7"/>
        <v>5</v>
      </c>
      <c r="R22" s="930">
        <v>1</v>
      </c>
      <c r="S22" s="930">
        <v>4</v>
      </c>
      <c r="T22" s="927">
        <v>2012</v>
      </c>
      <c r="U22" s="870" t="s">
        <v>859</v>
      </c>
      <c r="V22" s="930">
        <f t="shared" si="8"/>
        <v>1</v>
      </c>
      <c r="W22" s="930">
        <v>1</v>
      </c>
      <c r="X22" s="930">
        <v>0</v>
      </c>
      <c r="Y22" s="930">
        <f t="shared" si="9"/>
        <v>15</v>
      </c>
      <c r="Z22" s="930">
        <v>3</v>
      </c>
      <c r="AA22" s="930">
        <v>12</v>
      </c>
      <c r="AB22" s="930">
        <f t="shared" si="10"/>
        <v>0</v>
      </c>
      <c r="AC22" s="930">
        <v>0</v>
      </c>
      <c r="AD22" s="930">
        <v>0</v>
      </c>
      <c r="AE22" s="930">
        <f t="shared" si="11"/>
        <v>0</v>
      </c>
      <c r="AF22" s="930">
        <v>0</v>
      </c>
      <c r="AG22" s="930">
        <v>0</v>
      </c>
      <c r="AH22" s="930">
        <f t="shared" si="12"/>
        <v>0</v>
      </c>
      <c r="AI22" s="930">
        <v>0</v>
      </c>
      <c r="AJ22" s="545">
        <v>0</v>
      </c>
      <c r="AK22" s="930">
        <f t="shared" si="13"/>
        <v>0</v>
      </c>
      <c r="AL22" s="930">
        <v>0</v>
      </c>
      <c r="AM22" s="545">
        <v>0</v>
      </c>
      <c r="AN22" s="927">
        <v>2012</v>
      </c>
      <c r="AO22" s="870" t="s">
        <v>859</v>
      </c>
      <c r="AP22" s="930">
        <f t="shared" si="14"/>
        <v>1</v>
      </c>
      <c r="AQ22" s="930">
        <v>1</v>
      </c>
      <c r="AR22" s="930">
        <v>0</v>
      </c>
      <c r="AS22" s="930">
        <f t="shared" si="15"/>
        <v>2</v>
      </c>
      <c r="AT22" s="930">
        <v>2</v>
      </c>
      <c r="AU22" s="930">
        <v>0</v>
      </c>
      <c r="AV22" s="930">
        <f t="shared" si="16"/>
        <v>0</v>
      </c>
      <c r="AW22" s="545">
        <v>0</v>
      </c>
      <c r="AX22" s="545">
        <v>0</v>
      </c>
      <c r="AY22" s="930">
        <f t="shared" si="17"/>
        <v>0</v>
      </c>
      <c r="AZ22" s="545">
        <v>0</v>
      </c>
      <c r="BA22" s="545">
        <v>0</v>
      </c>
      <c r="BB22" s="930">
        <f t="shared" si="18"/>
        <v>0</v>
      </c>
      <c r="BC22" s="930">
        <v>0</v>
      </c>
      <c r="BD22" s="930">
        <v>0</v>
      </c>
      <c r="BE22" s="930">
        <f t="shared" si="19"/>
        <v>0</v>
      </c>
      <c r="BF22" s="930">
        <v>0</v>
      </c>
      <c r="BG22" s="930">
        <v>0</v>
      </c>
      <c r="BH22" s="929" t="s">
        <v>33</v>
      </c>
      <c r="BI22" s="870" t="s">
        <v>859</v>
      </c>
      <c r="BJ22" s="930">
        <f t="shared" si="20"/>
        <v>0</v>
      </c>
      <c r="BK22" s="930">
        <v>0</v>
      </c>
      <c r="BL22" s="545">
        <v>0</v>
      </c>
      <c r="BM22" s="930">
        <f t="shared" si="21"/>
        <v>0</v>
      </c>
      <c r="BN22" s="545">
        <v>0</v>
      </c>
      <c r="BO22" s="545">
        <v>0</v>
      </c>
      <c r="BP22" s="545">
        <f t="shared" si="22"/>
        <v>0</v>
      </c>
      <c r="BQ22" s="930">
        <v>0</v>
      </c>
      <c r="BR22" s="930">
        <v>0</v>
      </c>
      <c r="BS22" s="930">
        <f t="shared" si="23"/>
        <v>0</v>
      </c>
      <c r="BT22" s="930">
        <v>0</v>
      </c>
      <c r="BU22" s="930">
        <v>0</v>
      </c>
      <c r="BV22" s="930">
        <f t="shared" si="24"/>
        <v>0</v>
      </c>
      <c r="BW22" s="930">
        <v>0</v>
      </c>
      <c r="BX22" s="545">
        <v>0</v>
      </c>
      <c r="BY22" s="930">
        <f t="shared" si="25"/>
        <v>0</v>
      </c>
      <c r="BZ22" s="930">
        <v>0</v>
      </c>
      <c r="CA22" s="930">
        <v>0</v>
      </c>
      <c r="CB22" s="929" t="s">
        <v>33</v>
      </c>
    </row>
    <row r="23" spans="1:80" s="13" customFormat="1" ht="22.5" customHeight="1" hidden="1">
      <c r="A23" s="870" t="s">
        <v>860</v>
      </c>
      <c r="B23" s="545">
        <f t="shared" si="0"/>
        <v>111</v>
      </c>
      <c r="C23" s="545">
        <f t="shared" si="1"/>
        <v>43</v>
      </c>
      <c r="D23" s="545">
        <f t="shared" si="2"/>
        <v>68</v>
      </c>
      <c r="E23" s="930">
        <f t="shared" si="3"/>
        <v>2</v>
      </c>
      <c r="F23" s="930">
        <v>0</v>
      </c>
      <c r="G23" s="930">
        <v>2</v>
      </c>
      <c r="H23" s="930">
        <f t="shared" si="4"/>
        <v>7</v>
      </c>
      <c r="I23" s="930">
        <v>4</v>
      </c>
      <c r="J23" s="930">
        <v>3</v>
      </c>
      <c r="K23" s="930">
        <f t="shared" si="5"/>
        <v>6</v>
      </c>
      <c r="L23" s="930">
        <v>5</v>
      </c>
      <c r="M23" s="930">
        <v>1</v>
      </c>
      <c r="N23" s="930">
        <f t="shared" si="6"/>
        <v>47</v>
      </c>
      <c r="O23" s="930">
        <v>19</v>
      </c>
      <c r="P23" s="930">
        <v>28</v>
      </c>
      <c r="Q23" s="930">
        <f t="shared" si="7"/>
        <v>10</v>
      </c>
      <c r="R23" s="930">
        <v>0</v>
      </c>
      <c r="S23" s="930">
        <v>10</v>
      </c>
      <c r="T23" s="927">
        <v>2012</v>
      </c>
      <c r="U23" s="870" t="s">
        <v>860</v>
      </c>
      <c r="V23" s="930">
        <f t="shared" si="8"/>
        <v>6</v>
      </c>
      <c r="W23" s="930">
        <v>6</v>
      </c>
      <c r="X23" s="930">
        <v>0</v>
      </c>
      <c r="Y23" s="930">
        <f t="shared" si="9"/>
        <v>28</v>
      </c>
      <c r="Z23" s="930">
        <v>7</v>
      </c>
      <c r="AA23" s="930">
        <v>21</v>
      </c>
      <c r="AB23" s="930">
        <f t="shared" si="10"/>
        <v>0</v>
      </c>
      <c r="AC23" s="930">
        <v>0</v>
      </c>
      <c r="AD23" s="930">
        <v>0</v>
      </c>
      <c r="AE23" s="930">
        <f t="shared" si="11"/>
        <v>1</v>
      </c>
      <c r="AF23" s="930">
        <v>0</v>
      </c>
      <c r="AG23" s="930">
        <v>1</v>
      </c>
      <c r="AH23" s="930">
        <f t="shared" si="12"/>
        <v>0</v>
      </c>
      <c r="AI23" s="930">
        <v>0</v>
      </c>
      <c r="AJ23" s="545">
        <v>0</v>
      </c>
      <c r="AK23" s="930">
        <f t="shared" si="13"/>
        <v>0</v>
      </c>
      <c r="AL23" s="930">
        <v>0</v>
      </c>
      <c r="AM23" s="545">
        <v>0</v>
      </c>
      <c r="AN23" s="927">
        <v>2012</v>
      </c>
      <c r="AO23" s="870" t="s">
        <v>860</v>
      </c>
      <c r="AP23" s="930">
        <f t="shared" si="14"/>
        <v>0</v>
      </c>
      <c r="AQ23" s="930">
        <v>0</v>
      </c>
      <c r="AR23" s="930">
        <v>0</v>
      </c>
      <c r="AS23" s="930">
        <f t="shared" si="15"/>
        <v>0</v>
      </c>
      <c r="AT23" s="930">
        <v>0</v>
      </c>
      <c r="AU23" s="930">
        <v>0</v>
      </c>
      <c r="AV23" s="930">
        <f t="shared" si="16"/>
        <v>0</v>
      </c>
      <c r="AW23" s="930">
        <v>0</v>
      </c>
      <c r="AX23" s="545">
        <v>0</v>
      </c>
      <c r="AY23" s="930">
        <f t="shared" si="17"/>
        <v>1</v>
      </c>
      <c r="AZ23" s="545">
        <v>0</v>
      </c>
      <c r="BA23" s="545">
        <v>1</v>
      </c>
      <c r="BB23" s="930">
        <f t="shared" si="18"/>
        <v>0</v>
      </c>
      <c r="BC23" s="930">
        <v>0</v>
      </c>
      <c r="BD23" s="930">
        <v>0</v>
      </c>
      <c r="BE23" s="930">
        <f t="shared" si="19"/>
        <v>0</v>
      </c>
      <c r="BF23" s="930">
        <v>0</v>
      </c>
      <c r="BG23" s="930">
        <v>0</v>
      </c>
      <c r="BH23" s="929" t="s">
        <v>112</v>
      </c>
      <c r="BI23" s="870" t="s">
        <v>860</v>
      </c>
      <c r="BJ23" s="930">
        <f t="shared" si="20"/>
        <v>0</v>
      </c>
      <c r="BK23" s="930">
        <v>0</v>
      </c>
      <c r="BL23" s="545">
        <v>0</v>
      </c>
      <c r="BM23" s="930">
        <f t="shared" si="21"/>
        <v>1</v>
      </c>
      <c r="BN23" s="545">
        <v>1</v>
      </c>
      <c r="BO23" s="545">
        <v>0</v>
      </c>
      <c r="BP23" s="545">
        <f t="shared" si="22"/>
        <v>1</v>
      </c>
      <c r="BQ23" s="930">
        <v>1</v>
      </c>
      <c r="BR23" s="930">
        <v>0</v>
      </c>
      <c r="BS23" s="930">
        <f t="shared" si="23"/>
        <v>1</v>
      </c>
      <c r="BT23" s="930">
        <v>0</v>
      </c>
      <c r="BU23" s="930">
        <v>1</v>
      </c>
      <c r="BV23" s="930">
        <f t="shared" si="24"/>
        <v>0</v>
      </c>
      <c r="BW23" s="930">
        <v>0</v>
      </c>
      <c r="BX23" s="545">
        <v>0</v>
      </c>
      <c r="BY23" s="930">
        <f t="shared" si="25"/>
        <v>0</v>
      </c>
      <c r="BZ23" s="930">
        <v>0</v>
      </c>
      <c r="CA23" s="930">
        <v>0</v>
      </c>
      <c r="CB23" s="929" t="s">
        <v>112</v>
      </c>
    </row>
    <row r="24" spans="1:80" s="13" customFormat="1" ht="22.5" customHeight="1" hidden="1">
      <c r="A24" s="870" t="s">
        <v>861</v>
      </c>
      <c r="B24" s="545">
        <f t="shared" si="0"/>
        <v>89</v>
      </c>
      <c r="C24" s="545">
        <f t="shared" si="1"/>
        <v>28</v>
      </c>
      <c r="D24" s="545">
        <f t="shared" si="2"/>
        <v>61</v>
      </c>
      <c r="E24" s="930">
        <f t="shared" si="3"/>
        <v>0</v>
      </c>
      <c r="F24" s="930">
        <v>0</v>
      </c>
      <c r="G24" s="930">
        <v>0</v>
      </c>
      <c r="H24" s="930">
        <f t="shared" si="4"/>
        <v>3</v>
      </c>
      <c r="I24" s="930">
        <v>1</v>
      </c>
      <c r="J24" s="930">
        <v>2</v>
      </c>
      <c r="K24" s="930">
        <f t="shared" si="5"/>
        <v>2</v>
      </c>
      <c r="L24" s="930">
        <v>1</v>
      </c>
      <c r="M24" s="930">
        <v>1</v>
      </c>
      <c r="N24" s="930">
        <f t="shared" si="6"/>
        <v>26</v>
      </c>
      <c r="O24" s="930">
        <v>4</v>
      </c>
      <c r="P24" s="930">
        <v>22</v>
      </c>
      <c r="Q24" s="930">
        <f t="shared" si="7"/>
        <v>6</v>
      </c>
      <c r="R24" s="930">
        <v>0</v>
      </c>
      <c r="S24" s="930">
        <v>6</v>
      </c>
      <c r="T24" s="927">
        <v>2012</v>
      </c>
      <c r="U24" s="870" t="s">
        <v>861</v>
      </c>
      <c r="V24" s="930">
        <f t="shared" si="8"/>
        <v>1</v>
      </c>
      <c r="W24" s="930">
        <v>1</v>
      </c>
      <c r="X24" s="930">
        <v>0</v>
      </c>
      <c r="Y24" s="930">
        <f t="shared" si="9"/>
        <v>28</v>
      </c>
      <c r="Z24" s="930">
        <v>3</v>
      </c>
      <c r="AA24" s="930">
        <v>25</v>
      </c>
      <c r="AB24" s="930">
        <f t="shared" si="10"/>
        <v>1</v>
      </c>
      <c r="AC24" s="930">
        <v>1</v>
      </c>
      <c r="AD24" s="930">
        <v>0</v>
      </c>
      <c r="AE24" s="930">
        <f t="shared" si="11"/>
        <v>2</v>
      </c>
      <c r="AF24" s="930">
        <v>0</v>
      </c>
      <c r="AG24" s="930">
        <v>2</v>
      </c>
      <c r="AH24" s="930">
        <f t="shared" si="12"/>
        <v>3</v>
      </c>
      <c r="AI24" s="930">
        <v>3</v>
      </c>
      <c r="AJ24" s="545">
        <v>0</v>
      </c>
      <c r="AK24" s="930">
        <f t="shared" si="13"/>
        <v>0</v>
      </c>
      <c r="AL24" s="930">
        <v>0</v>
      </c>
      <c r="AM24" s="545">
        <v>0</v>
      </c>
      <c r="AN24" s="927">
        <v>2012</v>
      </c>
      <c r="AO24" s="870" t="s">
        <v>861</v>
      </c>
      <c r="AP24" s="930">
        <f t="shared" si="14"/>
        <v>4</v>
      </c>
      <c r="AQ24" s="930">
        <v>4</v>
      </c>
      <c r="AR24" s="930">
        <v>0</v>
      </c>
      <c r="AS24" s="930">
        <f t="shared" si="15"/>
        <v>1</v>
      </c>
      <c r="AT24" s="930">
        <v>0</v>
      </c>
      <c r="AU24" s="930">
        <v>1</v>
      </c>
      <c r="AV24" s="930">
        <f t="shared" si="16"/>
        <v>1</v>
      </c>
      <c r="AW24" s="930">
        <v>1</v>
      </c>
      <c r="AX24" s="545">
        <v>0</v>
      </c>
      <c r="AY24" s="930">
        <f t="shared" si="17"/>
        <v>5</v>
      </c>
      <c r="AZ24" s="545">
        <v>5</v>
      </c>
      <c r="BA24" s="545">
        <v>0</v>
      </c>
      <c r="BB24" s="930">
        <f t="shared" si="18"/>
        <v>3</v>
      </c>
      <c r="BC24" s="930">
        <v>3</v>
      </c>
      <c r="BD24" s="930">
        <v>0</v>
      </c>
      <c r="BE24" s="930">
        <f t="shared" si="19"/>
        <v>0</v>
      </c>
      <c r="BF24" s="930">
        <v>0</v>
      </c>
      <c r="BG24" s="930">
        <v>0</v>
      </c>
      <c r="BH24" s="929" t="s">
        <v>113</v>
      </c>
      <c r="BI24" s="870" t="s">
        <v>861</v>
      </c>
      <c r="BJ24" s="930">
        <f t="shared" si="20"/>
        <v>0</v>
      </c>
      <c r="BK24" s="930">
        <v>0</v>
      </c>
      <c r="BL24" s="930">
        <v>0</v>
      </c>
      <c r="BM24" s="930">
        <f t="shared" si="21"/>
        <v>0</v>
      </c>
      <c r="BN24" s="545">
        <v>0</v>
      </c>
      <c r="BO24" s="545">
        <v>0</v>
      </c>
      <c r="BP24" s="545">
        <f t="shared" si="22"/>
        <v>1</v>
      </c>
      <c r="BQ24" s="930">
        <v>1</v>
      </c>
      <c r="BR24" s="930">
        <v>0</v>
      </c>
      <c r="BS24" s="930">
        <f t="shared" si="23"/>
        <v>2</v>
      </c>
      <c r="BT24" s="930">
        <v>0</v>
      </c>
      <c r="BU24" s="930">
        <v>2</v>
      </c>
      <c r="BV24" s="930">
        <f t="shared" si="24"/>
        <v>0</v>
      </c>
      <c r="BW24" s="930">
        <v>0</v>
      </c>
      <c r="BX24" s="545">
        <v>0</v>
      </c>
      <c r="BY24" s="930">
        <f t="shared" si="25"/>
        <v>0</v>
      </c>
      <c r="BZ24" s="930">
        <v>0</v>
      </c>
      <c r="CA24" s="930">
        <v>0</v>
      </c>
      <c r="CB24" s="929" t="s">
        <v>113</v>
      </c>
    </row>
    <row r="25" spans="1:80" s="13" customFormat="1" ht="22.5" customHeight="1" hidden="1">
      <c r="A25" s="870" t="s">
        <v>862</v>
      </c>
      <c r="B25" s="545">
        <f t="shared" si="0"/>
        <v>307</v>
      </c>
      <c r="C25" s="545">
        <f t="shared" si="1"/>
        <v>264</v>
      </c>
      <c r="D25" s="545">
        <f t="shared" si="2"/>
        <v>43</v>
      </c>
      <c r="E25" s="930">
        <f t="shared" si="3"/>
        <v>1</v>
      </c>
      <c r="F25" s="930">
        <v>0</v>
      </c>
      <c r="G25" s="930">
        <v>1</v>
      </c>
      <c r="H25" s="930">
        <f t="shared" si="4"/>
        <v>0</v>
      </c>
      <c r="I25" s="930">
        <v>0</v>
      </c>
      <c r="J25" s="930">
        <v>0</v>
      </c>
      <c r="K25" s="930">
        <f t="shared" si="5"/>
        <v>9</v>
      </c>
      <c r="L25" s="930">
        <v>9</v>
      </c>
      <c r="M25" s="930">
        <v>0</v>
      </c>
      <c r="N25" s="930">
        <f t="shared" si="6"/>
        <v>87</v>
      </c>
      <c r="O25" s="930">
        <v>75</v>
      </c>
      <c r="P25" s="930">
        <v>12</v>
      </c>
      <c r="Q25" s="930">
        <f t="shared" si="7"/>
        <v>9</v>
      </c>
      <c r="R25" s="930">
        <v>1</v>
      </c>
      <c r="S25" s="930">
        <v>8</v>
      </c>
      <c r="T25" s="927">
        <v>2012</v>
      </c>
      <c r="U25" s="870" t="s">
        <v>862</v>
      </c>
      <c r="V25" s="930">
        <f t="shared" si="8"/>
        <v>37</v>
      </c>
      <c r="W25" s="930">
        <v>34</v>
      </c>
      <c r="X25" s="930">
        <v>3</v>
      </c>
      <c r="Y25" s="930">
        <f t="shared" si="9"/>
        <v>111</v>
      </c>
      <c r="Z25" s="930">
        <v>97</v>
      </c>
      <c r="AA25" s="930">
        <v>14</v>
      </c>
      <c r="AB25" s="930">
        <f t="shared" si="10"/>
        <v>0</v>
      </c>
      <c r="AC25" s="930">
        <v>0</v>
      </c>
      <c r="AD25" s="930">
        <v>0</v>
      </c>
      <c r="AE25" s="930">
        <f t="shared" si="11"/>
        <v>3</v>
      </c>
      <c r="AF25" s="930">
        <v>3</v>
      </c>
      <c r="AG25" s="930">
        <v>0</v>
      </c>
      <c r="AH25" s="930">
        <f t="shared" si="12"/>
        <v>8</v>
      </c>
      <c r="AI25" s="930">
        <v>8</v>
      </c>
      <c r="AJ25" s="545">
        <v>0</v>
      </c>
      <c r="AK25" s="930">
        <f t="shared" si="13"/>
        <v>0</v>
      </c>
      <c r="AL25" s="930">
        <v>0</v>
      </c>
      <c r="AM25" s="545">
        <v>0</v>
      </c>
      <c r="AN25" s="927">
        <v>2012</v>
      </c>
      <c r="AO25" s="870" t="s">
        <v>862</v>
      </c>
      <c r="AP25" s="930">
        <f t="shared" si="14"/>
        <v>2</v>
      </c>
      <c r="AQ25" s="930">
        <v>1</v>
      </c>
      <c r="AR25" s="930">
        <v>1</v>
      </c>
      <c r="AS25" s="930">
        <f t="shared" si="15"/>
        <v>0</v>
      </c>
      <c r="AT25" s="930">
        <v>0</v>
      </c>
      <c r="AU25" s="930">
        <v>0</v>
      </c>
      <c r="AV25" s="930">
        <f t="shared" si="16"/>
        <v>1</v>
      </c>
      <c r="AW25" s="930">
        <v>1</v>
      </c>
      <c r="AX25" s="545">
        <v>0</v>
      </c>
      <c r="AY25" s="930">
        <f t="shared" si="17"/>
        <v>4</v>
      </c>
      <c r="AZ25" s="545">
        <v>3</v>
      </c>
      <c r="BA25" s="545">
        <v>1</v>
      </c>
      <c r="BB25" s="930">
        <f t="shared" si="18"/>
        <v>15</v>
      </c>
      <c r="BC25" s="930">
        <v>13</v>
      </c>
      <c r="BD25" s="930">
        <v>2</v>
      </c>
      <c r="BE25" s="930">
        <f t="shared" si="19"/>
        <v>0</v>
      </c>
      <c r="BF25" s="930">
        <v>0</v>
      </c>
      <c r="BG25" s="930">
        <v>0</v>
      </c>
      <c r="BH25" s="929" t="s">
        <v>114</v>
      </c>
      <c r="BI25" s="870" t="s">
        <v>862</v>
      </c>
      <c r="BJ25" s="930">
        <f t="shared" si="20"/>
        <v>0</v>
      </c>
      <c r="BK25" s="930">
        <v>0</v>
      </c>
      <c r="BL25" s="930">
        <v>0</v>
      </c>
      <c r="BM25" s="930">
        <f t="shared" si="21"/>
        <v>0</v>
      </c>
      <c r="BN25" s="545">
        <v>0</v>
      </c>
      <c r="BO25" s="545">
        <v>0</v>
      </c>
      <c r="BP25" s="545">
        <f t="shared" si="22"/>
        <v>0</v>
      </c>
      <c r="BQ25" s="930">
        <v>0</v>
      </c>
      <c r="BR25" s="930">
        <v>0</v>
      </c>
      <c r="BS25" s="930">
        <f t="shared" si="23"/>
        <v>15</v>
      </c>
      <c r="BT25" s="930">
        <v>14</v>
      </c>
      <c r="BU25" s="930">
        <v>1</v>
      </c>
      <c r="BV25" s="930">
        <f t="shared" si="24"/>
        <v>0</v>
      </c>
      <c r="BW25" s="930">
        <v>0</v>
      </c>
      <c r="BX25" s="545">
        <v>0</v>
      </c>
      <c r="BY25" s="930">
        <f t="shared" si="25"/>
        <v>5</v>
      </c>
      <c r="BZ25" s="930">
        <v>5</v>
      </c>
      <c r="CA25" s="930">
        <v>0</v>
      </c>
      <c r="CB25" s="929" t="s">
        <v>114</v>
      </c>
    </row>
    <row r="26" spans="1:80" s="13" customFormat="1" ht="22.5" customHeight="1">
      <c r="A26" s="870">
        <v>2015</v>
      </c>
      <c r="B26" s="545">
        <v>2525</v>
      </c>
      <c r="C26" s="545">
        <v>1921</v>
      </c>
      <c r="D26" s="545">
        <v>604</v>
      </c>
      <c r="E26" s="930">
        <v>17</v>
      </c>
      <c r="F26" s="930">
        <v>1</v>
      </c>
      <c r="G26" s="930">
        <v>16</v>
      </c>
      <c r="H26" s="930">
        <v>23</v>
      </c>
      <c r="I26" s="930">
        <v>11</v>
      </c>
      <c r="J26" s="930">
        <v>12</v>
      </c>
      <c r="K26" s="930">
        <v>48</v>
      </c>
      <c r="L26" s="930">
        <v>30</v>
      </c>
      <c r="M26" s="930">
        <v>18</v>
      </c>
      <c r="N26" s="930">
        <v>378</v>
      </c>
      <c r="O26" s="930">
        <v>280</v>
      </c>
      <c r="P26" s="930">
        <v>98</v>
      </c>
      <c r="Q26" s="930">
        <v>94</v>
      </c>
      <c r="R26" s="930">
        <v>21</v>
      </c>
      <c r="S26" s="930">
        <v>73</v>
      </c>
      <c r="T26" s="927">
        <v>2015</v>
      </c>
      <c r="U26" s="870">
        <v>2015</v>
      </c>
      <c r="V26" s="930">
        <v>354</v>
      </c>
      <c r="W26" s="930">
        <v>332</v>
      </c>
      <c r="X26" s="930">
        <v>22</v>
      </c>
      <c r="Y26" s="930">
        <v>819</v>
      </c>
      <c r="Z26" s="930">
        <v>625</v>
      </c>
      <c r="AA26" s="930">
        <v>194</v>
      </c>
      <c r="AB26" s="930">
        <v>1</v>
      </c>
      <c r="AC26" s="930">
        <v>1</v>
      </c>
      <c r="AD26" s="930">
        <v>0</v>
      </c>
      <c r="AE26" s="930">
        <v>91</v>
      </c>
      <c r="AF26" s="930">
        <v>67</v>
      </c>
      <c r="AG26" s="930">
        <v>24</v>
      </c>
      <c r="AH26" s="930">
        <v>97</v>
      </c>
      <c r="AI26" s="930">
        <v>97</v>
      </c>
      <c r="AJ26" s="545">
        <v>0</v>
      </c>
      <c r="AK26" s="930">
        <v>12</v>
      </c>
      <c r="AL26" s="930">
        <v>12</v>
      </c>
      <c r="AM26" s="545">
        <v>0</v>
      </c>
      <c r="AN26" s="927">
        <v>2015</v>
      </c>
      <c r="AO26" s="870">
        <v>2015</v>
      </c>
      <c r="AP26" s="930">
        <v>40</v>
      </c>
      <c r="AQ26" s="930">
        <v>35</v>
      </c>
      <c r="AR26" s="930">
        <v>5</v>
      </c>
      <c r="AS26" s="930">
        <v>3</v>
      </c>
      <c r="AT26" s="930">
        <v>3</v>
      </c>
      <c r="AU26" s="930">
        <v>0</v>
      </c>
      <c r="AV26" s="930">
        <v>11</v>
      </c>
      <c r="AW26" s="930">
        <v>11</v>
      </c>
      <c r="AX26" s="545">
        <v>0</v>
      </c>
      <c r="AY26" s="930">
        <v>15</v>
      </c>
      <c r="AZ26" s="545">
        <v>13</v>
      </c>
      <c r="BA26" s="545">
        <v>2</v>
      </c>
      <c r="BB26" s="930">
        <v>103</v>
      </c>
      <c r="BC26" s="930">
        <v>96</v>
      </c>
      <c r="BD26" s="930">
        <v>7</v>
      </c>
      <c r="BE26" s="930">
        <v>0</v>
      </c>
      <c r="BF26" s="930">
        <v>0</v>
      </c>
      <c r="BG26" s="930">
        <v>0</v>
      </c>
      <c r="BH26" s="874">
        <v>2015</v>
      </c>
      <c r="BI26" s="870">
        <v>2015</v>
      </c>
      <c r="BJ26" s="930">
        <v>1</v>
      </c>
      <c r="BK26" s="930">
        <v>0</v>
      </c>
      <c r="BL26" s="930">
        <v>1</v>
      </c>
      <c r="BM26" s="930">
        <v>0</v>
      </c>
      <c r="BN26" s="545">
        <v>0</v>
      </c>
      <c r="BO26" s="545">
        <v>0</v>
      </c>
      <c r="BP26" s="545">
        <v>1</v>
      </c>
      <c r="BQ26" s="930">
        <v>1</v>
      </c>
      <c r="BR26" s="930">
        <v>0</v>
      </c>
      <c r="BS26" s="930">
        <v>181</v>
      </c>
      <c r="BT26" s="930">
        <v>167</v>
      </c>
      <c r="BU26" s="930">
        <v>14</v>
      </c>
      <c r="BV26" s="930">
        <v>0</v>
      </c>
      <c r="BW26" s="930">
        <v>0</v>
      </c>
      <c r="BX26" s="545">
        <v>0</v>
      </c>
      <c r="BY26" s="930">
        <v>236</v>
      </c>
      <c r="BZ26" s="930">
        <v>118</v>
      </c>
      <c r="CA26" s="930">
        <v>118</v>
      </c>
      <c r="CB26" s="874">
        <v>2015</v>
      </c>
    </row>
    <row r="27" spans="1:80" s="405" customFormat="1" ht="24.75" customHeight="1">
      <c r="A27" s="931">
        <v>2016</v>
      </c>
      <c r="B27" s="545">
        <v>2628</v>
      </c>
      <c r="C27" s="545">
        <v>2004</v>
      </c>
      <c r="D27" s="545">
        <v>624</v>
      </c>
      <c r="E27" s="545">
        <v>15</v>
      </c>
      <c r="F27" s="545">
        <v>1</v>
      </c>
      <c r="G27" s="545">
        <v>14</v>
      </c>
      <c r="H27" s="545">
        <v>15</v>
      </c>
      <c r="I27" s="545">
        <v>7</v>
      </c>
      <c r="J27" s="545">
        <v>8</v>
      </c>
      <c r="K27" s="545">
        <v>49</v>
      </c>
      <c r="L27" s="545">
        <v>30</v>
      </c>
      <c r="M27" s="545">
        <v>19</v>
      </c>
      <c r="N27" s="545">
        <v>353</v>
      </c>
      <c r="O27" s="545">
        <v>255</v>
      </c>
      <c r="P27" s="545">
        <v>98</v>
      </c>
      <c r="Q27" s="545">
        <v>104</v>
      </c>
      <c r="R27" s="545">
        <v>29</v>
      </c>
      <c r="S27" s="545">
        <v>75</v>
      </c>
      <c r="T27" s="927">
        <v>2016</v>
      </c>
      <c r="U27" s="931">
        <v>2016</v>
      </c>
      <c r="V27" s="545">
        <v>339</v>
      </c>
      <c r="W27" s="545">
        <v>294</v>
      </c>
      <c r="X27" s="545">
        <v>45</v>
      </c>
      <c r="Y27" s="545">
        <v>892</v>
      </c>
      <c r="Z27" s="545">
        <v>679</v>
      </c>
      <c r="AA27" s="545">
        <v>213</v>
      </c>
      <c r="AB27" s="545">
        <v>2</v>
      </c>
      <c r="AC27" s="545">
        <v>2</v>
      </c>
      <c r="AD27" s="545">
        <v>0</v>
      </c>
      <c r="AE27" s="545">
        <v>95</v>
      </c>
      <c r="AF27" s="545">
        <v>72</v>
      </c>
      <c r="AG27" s="545">
        <v>23</v>
      </c>
      <c r="AH27" s="545">
        <v>127</v>
      </c>
      <c r="AI27" s="545">
        <v>127</v>
      </c>
      <c r="AJ27" s="545">
        <v>0</v>
      </c>
      <c r="AK27" s="545">
        <v>13</v>
      </c>
      <c r="AL27" s="545">
        <v>13</v>
      </c>
      <c r="AM27" s="545">
        <v>0</v>
      </c>
      <c r="AN27" s="927">
        <v>2016</v>
      </c>
      <c r="AO27" s="931">
        <v>2016</v>
      </c>
      <c r="AP27" s="545">
        <v>38</v>
      </c>
      <c r="AQ27" s="545">
        <v>34</v>
      </c>
      <c r="AR27" s="545">
        <v>4</v>
      </c>
      <c r="AS27" s="545">
        <v>2</v>
      </c>
      <c r="AT27" s="545">
        <v>2</v>
      </c>
      <c r="AU27" s="545">
        <v>0</v>
      </c>
      <c r="AV27" s="545">
        <v>31</v>
      </c>
      <c r="AW27" s="545">
        <v>31</v>
      </c>
      <c r="AX27" s="545">
        <v>0</v>
      </c>
      <c r="AY27" s="545">
        <v>14</v>
      </c>
      <c r="AZ27" s="545">
        <v>13</v>
      </c>
      <c r="BA27" s="545">
        <v>1</v>
      </c>
      <c r="BB27" s="545">
        <v>134</v>
      </c>
      <c r="BC27" s="545">
        <v>121</v>
      </c>
      <c r="BD27" s="545">
        <v>13</v>
      </c>
      <c r="BE27" s="545">
        <v>0</v>
      </c>
      <c r="BF27" s="545">
        <v>0</v>
      </c>
      <c r="BG27" s="545">
        <v>0</v>
      </c>
      <c r="BH27" s="927">
        <v>2016</v>
      </c>
      <c r="BI27" s="931">
        <v>2016</v>
      </c>
      <c r="BJ27" s="545">
        <v>1</v>
      </c>
      <c r="BK27" s="545">
        <v>0</v>
      </c>
      <c r="BL27" s="545">
        <v>1</v>
      </c>
      <c r="BM27" s="545">
        <v>0</v>
      </c>
      <c r="BN27" s="545">
        <v>0</v>
      </c>
      <c r="BO27" s="545">
        <v>0</v>
      </c>
      <c r="BP27" s="545">
        <v>3</v>
      </c>
      <c r="BQ27" s="545">
        <v>3</v>
      </c>
      <c r="BR27" s="545">
        <v>0</v>
      </c>
      <c r="BS27" s="545">
        <v>186</v>
      </c>
      <c r="BT27" s="545">
        <v>171</v>
      </c>
      <c r="BU27" s="545">
        <v>15</v>
      </c>
      <c r="BV27" s="545">
        <v>2</v>
      </c>
      <c r="BW27" s="545">
        <v>1</v>
      </c>
      <c r="BX27" s="545">
        <v>1</v>
      </c>
      <c r="BY27" s="545">
        <v>213</v>
      </c>
      <c r="BZ27" s="545">
        <v>119</v>
      </c>
      <c r="CA27" s="545">
        <v>94</v>
      </c>
      <c r="CB27" s="927">
        <v>2016</v>
      </c>
    </row>
    <row r="28" spans="1:80" s="405" customFormat="1" ht="24.75" customHeight="1">
      <c r="A28" s="931">
        <v>2017</v>
      </c>
      <c r="B28" s="545">
        <v>2645</v>
      </c>
      <c r="C28" s="545">
        <v>1967</v>
      </c>
      <c r="D28" s="545">
        <v>678</v>
      </c>
      <c r="E28" s="545">
        <v>188</v>
      </c>
      <c r="F28" s="545">
        <v>133</v>
      </c>
      <c r="G28" s="545">
        <v>55</v>
      </c>
      <c r="H28" s="545">
        <v>13</v>
      </c>
      <c r="I28" s="545">
        <v>10</v>
      </c>
      <c r="J28" s="545">
        <v>3</v>
      </c>
      <c r="K28" s="545">
        <v>49</v>
      </c>
      <c r="L28" s="545">
        <v>29</v>
      </c>
      <c r="M28" s="545">
        <v>20</v>
      </c>
      <c r="N28" s="545">
        <v>295</v>
      </c>
      <c r="O28" s="545">
        <v>204</v>
      </c>
      <c r="P28" s="545">
        <v>91</v>
      </c>
      <c r="Q28" s="545">
        <v>96</v>
      </c>
      <c r="R28" s="545">
        <v>28</v>
      </c>
      <c r="S28" s="545">
        <v>68</v>
      </c>
      <c r="T28" s="927">
        <v>2017</v>
      </c>
      <c r="U28" s="931">
        <v>2017</v>
      </c>
      <c r="V28" s="545">
        <v>251</v>
      </c>
      <c r="W28" s="545">
        <v>224</v>
      </c>
      <c r="X28" s="545">
        <v>27</v>
      </c>
      <c r="Y28" s="545">
        <v>838</v>
      </c>
      <c r="Z28" s="545">
        <v>625</v>
      </c>
      <c r="AA28" s="545">
        <v>213</v>
      </c>
      <c r="AB28" s="545">
        <v>0</v>
      </c>
      <c r="AC28" s="545">
        <v>0</v>
      </c>
      <c r="AD28" s="545">
        <v>0</v>
      </c>
      <c r="AE28" s="545">
        <v>101</v>
      </c>
      <c r="AF28" s="545">
        <v>80</v>
      </c>
      <c r="AG28" s="545">
        <v>21</v>
      </c>
      <c r="AH28" s="545">
        <v>118</v>
      </c>
      <c r="AI28" s="545">
        <v>117</v>
      </c>
      <c r="AJ28" s="545">
        <v>1</v>
      </c>
      <c r="AK28" s="545">
        <v>8</v>
      </c>
      <c r="AL28" s="545">
        <v>1</v>
      </c>
      <c r="AM28" s="545">
        <v>7</v>
      </c>
      <c r="AN28" s="927">
        <v>2017</v>
      </c>
      <c r="AO28" s="931">
        <v>2017</v>
      </c>
      <c r="AP28" s="545">
        <v>33</v>
      </c>
      <c r="AQ28" s="545">
        <v>27</v>
      </c>
      <c r="AR28" s="545">
        <v>6</v>
      </c>
      <c r="AS28" s="545">
        <v>2</v>
      </c>
      <c r="AT28" s="545">
        <v>1</v>
      </c>
      <c r="AU28" s="545">
        <v>1</v>
      </c>
      <c r="AV28" s="545">
        <v>34</v>
      </c>
      <c r="AW28" s="545">
        <v>34</v>
      </c>
      <c r="AX28" s="545">
        <v>0</v>
      </c>
      <c r="AY28" s="545">
        <v>15</v>
      </c>
      <c r="AZ28" s="545">
        <v>13</v>
      </c>
      <c r="BA28" s="545">
        <v>2</v>
      </c>
      <c r="BB28" s="545">
        <v>160</v>
      </c>
      <c r="BC28" s="545">
        <v>146</v>
      </c>
      <c r="BD28" s="545">
        <v>14</v>
      </c>
      <c r="BE28" s="545">
        <v>2</v>
      </c>
      <c r="BF28" s="545">
        <v>0</v>
      </c>
      <c r="BG28" s="545">
        <v>2</v>
      </c>
      <c r="BH28" s="927">
        <v>2017</v>
      </c>
      <c r="BI28" s="931">
        <v>2017</v>
      </c>
      <c r="BJ28" s="545">
        <v>1</v>
      </c>
      <c r="BK28" s="545">
        <v>0</v>
      </c>
      <c r="BL28" s="545">
        <v>1</v>
      </c>
      <c r="BM28" s="545">
        <v>3</v>
      </c>
      <c r="BN28" s="545">
        <v>1</v>
      </c>
      <c r="BO28" s="545">
        <v>2</v>
      </c>
      <c r="BP28" s="545">
        <v>3</v>
      </c>
      <c r="BQ28" s="545">
        <v>3</v>
      </c>
      <c r="BR28" s="545">
        <v>0</v>
      </c>
      <c r="BS28" s="545">
        <v>221</v>
      </c>
      <c r="BT28" s="545">
        <v>202</v>
      </c>
      <c r="BU28" s="545">
        <v>19</v>
      </c>
      <c r="BV28" s="545">
        <v>0</v>
      </c>
      <c r="BW28" s="545">
        <v>0</v>
      </c>
      <c r="BX28" s="545">
        <v>0</v>
      </c>
      <c r="BY28" s="545">
        <v>214</v>
      </c>
      <c r="BZ28" s="545">
        <v>89</v>
      </c>
      <c r="CA28" s="545">
        <v>125</v>
      </c>
      <c r="CB28" s="927">
        <v>2017</v>
      </c>
    </row>
    <row r="29" spans="1:80" s="405" customFormat="1" ht="24.75" customHeight="1">
      <c r="A29" s="931">
        <v>2018</v>
      </c>
      <c r="B29" s="545">
        <v>2891</v>
      </c>
      <c r="C29" s="545">
        <v>2250</v>
      </c>
      <c r="D29" s="545">
        <v>641</v>
      </c>
      <c r="E29" s="545">
        <v>17</v>
      </c>
      <c r="F29" s="545">
        <v>3</v>
      </c>
      <c r="G29" s="545">
        <v>14</v>
      </c>
      <c r="H29" s="545">
        <v>16</v>
      </c>
      <c r="I29" s="545">
        <v>8</v>
      </c>
      <c r="J29" s="545">
        <v>8</v>
      </c>
      <c r="K29" s="545">
        <v>45</v>
      </c>
      <c r="L29" s="545">
        <v>28</v>
      </c>
      <c r="M29" s="545">
        <v>17</v>
      </c>
      <c r="N29" s="545">
        <v>308</v>
      </c>
      <c r="O29" s="545">
        <v>217</v>
      </c>
      <c r="P29" s="545">
        <v>91</v>
      </c>
      <c r="Q29" s="545">
        <v>86</v>
      </c>
      <c r="R29" s="545">
        <v>25</v>
      </c>
      <c r="S29" s="545">
        <v>61</v>
      </c>
      <c r="T29" s="927">
        <v>2018</v>
      </c>
      <c r="U29" s="931">
        <v>2018</v>
      </c>
      <c r="V29" s="545">
        <v>301</v>
      </c>
      <c r="W29" s="545">
        <v>279</v>
      </c>
      <c r="X29" s="545">
        <v>22</v>
      </c>
      <c r="Y29" s="545">
        <v>1094</v>
      </c>
      <c r="Z29" s="545">
        <v>864</v>
      </c>
      <c r="AA29" s="545">
        <v>230</v>
      </c>
      <c r="AB29" s="545">
        <v>0</v>
      </c>
      <c r="AC29" s="545">
        <v>0</v>
      </c>
      <c r="AD29" s="545">
        <v>0</v>
      </c>
      <c r="AE29" s="545">
        <v>106</v>
      </c>
      <c r="AF29" s="545">
        <v>78</v>
      </c>
      <c r="AG29" s="545">
        <v>28</v>
      </c>
      <c r="AH29" s="545">
        <v>108</v>
      </c>
      <c r="AI29" s="545">
        <v>108</v>
      </c>
      <c r="AJ29" s="545">
        <v>0</v>
      </c>
      <c r="AK29" s="545">
        <v>14</v>
      </c>
      <c r="AL29" s="545">
        <v>14</v>
      </c>
      <c r="AM29" s="545">
        <v>0</v>
      </c>
      <c r="AN29" s="927">
        <v>2018</v>
      </c>
      <c r="AO29" s="931">
        <v>2018</v>
      </c>
      <c r="AP29" s="545">
        <v>29</v>
      </c>
      <c r="AQ29" s="545">
        <v>24</v>
      </c>
      <c r="AR29" s="545">
        <v>5</v>
      </c>
      <c r="AS29" s="545">
        <v>0</v>
      </c>
      <c r="AT29" s="545">
        <v>0</v>
      </c>
      <c r="AU29" s="545">
        <v>0</v>
      </c>
      <c r="AV29" s="545">
        <v>70</v>
      </c>
      <c r="AW29" s="545">
        <v>70</v>
      </c>
      <c r="AX29" s="545">
        <v>0</v>
      </c>
      <c r="AY29" s="545">
        <v>12</v>
      </c>
      <c r="AZ29" s="545">
        <v>10</v>
      </c>
      <c r="BA29" s="545">
        <v>2</v>
      </c>
      <c r="BB29" s="545">
        <v>190</v>
      </c>
      <c r="BC29" s="545">
        <v>178</v>
      </c>
      <c r="BD29" s="545">
        <v>12</v>
      </c>
      <c r="BE29" s="545">
        <v>0</v>
      </c>
      <c r="BF29" s="545">
        <v>0</v>
      </c>
      <c r="BG29" s="545">
        <v>0</v>
      </c>
      <c r="BH29" s="927">
        <v>2018</v>
      </c>
      <c r="BI29" s="931">
        <v>2018</v>
      </c>
      <c r="BJ29" s="545">
        <v>1</v>
      </c>
      <c r="BK29" s="545">
        <v>0</v>
      </c>
      <c r="BL29" s="545">
        <v>1</v>
      </c>
      <c r="BM29" s="545">
        <v>3</v>
      </c>
      <c r="BN29" s="545">
        <v>2</v>
      </c>
      <c r="BO29" s="545">
        <v>1</v>
      </c>
      <c r="BP29" s="545">
        <v>3</v>
      </c>
      <c r="BQ29" s="545">
        <v>3</v>
      </c>
      <c r="BR29" s="545">
        <v>0</v>
      </c>
      <c r="BS29" s="545">
        <v>214</v>
      </c>
      <c r="BT29" s="545">
        <v>195</v>
      </c>
      <c r="BU29" s="545">
        <v>19</v>
      </c>
      <c r="BV29" s="545">
        <v>0</v>
      </c>
      <c r="BW29" s="545">
        <v>0</v>
      </c>
      <c r="BX29" s="545">
        <v>0</v>
      </c>
      <c r="BY29" s="545">
        <v>274</v>
      </c>
      <c r="BZ29" s="545">
        <v>144</v>
      </c>
      <c r="CA29" s="545">
        <v>130</v>
      </c>
      <c r="CB29" s="927">
        <v>2018</v>
      </c>
    </row>
    <row r="30" spans="1:80" s="405" customFormat="1" ht="24.75" customHeight="1">
      <c r="A30" s="932">
        <v>2019</v>
      </c>
      <c r="B30" s="655">
        <f aca="true" t="shared" si="26" ref="B30:S30">SUM(B31:B46)</f>
        <v>3076</v>
      </c>
      <c r="C30" s="655">
        <f t="shared" si="26"/>
        <v>2377</v>
      </c>
      <c r="D30" s="655">
        <f t="shared" si="26"/>
        <v>699</v>
      </c>
      <c r="E30" s="655">
        <f t="shared" si="26"/>
        <v>19</v>
      </c>
      <c r="F30" s="655">
        <f t="shared" si="26"/>
        <v>3</v>
      </c>
      <c r="G30" s="655">
        <f t="shared" si="26"/>
        <v>16</v>
      </c>
      <c r="H30" s="655">
        <f t="shared" si="26"/>
        <v>16</v>
      </c>
      <c r="I30" s="655">
        <f t="shared" si="26"/>
        <v>6</v>
      </c>
      <c r="J30" s="655">
        <f t="shared" si="26"/>
        <v>10</v>
      </c>
      <c r="K30" s="655">
        <f t="shared" si="26"/>
        <v>43</v>
      </c>
      <c r="L30" s="655">
        <f t="shared" si="26"/>
        <v>26</v>
      </c>
      <c r="M30" s="655">
        <f t="shared" si="26"/>
        <v>17</v>
      </c>
      <c r="N30" s="655">
        <f t="shared" si="26"/>
        <v>274</v>
      </c>
      <c r="O30" s="655">
        <f t="shared" si="26"/>
        <v>184</v>
      </c>
      <c r="P30" s="655">
        <f t="shared" si="26"/>
        <v>90</v>
      </c>
      <c r="Q30" s="655">
        <f t="shared" si="26"/>
        <v>84</v>
      </c>
      <c r="R30" s="655">
        <f t="shared" si="26"/>
        <v>24</v>
      </c>
      <c r="S30" s="655">
        <f t="shared" si="26"/>
        <v>60</v>
      </c>
      <c r="T30" s="933">
        <v>2019</v>
      </c>
      <c r="U30" s="932">
        <v>2019</v>
      </c>
      <c r="V30" s="655">
        <f aca="true" t="shared" si="27" ref="V30:AM30">SUM(V31:V46)</f>
        <v>311</v>
      </c>
      <c r="W30" s="655">
        <f t="shared" si="27"/>
        <v>289</v>
      </c>
      <c r="X30" s="655">
        <f t="shared" si="27"/>
        <v>22</v>
      </c>
      <c r="Y30" s="655">
        <f t="shared" si="27"/>
        <v>1148</v>
      </c>
      <c r="Z30" s="655">
        <f t="shared" si="27"/>
        <v>901</v>
      </c>
      <c r="AA30" s="655">
        <f t="shared" si="27"/>
        <v>247</v>
      </c>
      <c r="AB30" s="655">
        <f t="shared" si="27"/>
        <v>0</v>
      </c>
      <c r="AC30" s="655">
        <f t="shared" si="27"/>
        <v>0</v>
      </c>
      <c r="AD30" s="655">
        <f t="shared" si="27"/>
        <v>0</v>
      </c>
      <c r="AE30" s="655">
        <f t="shared" si="27"/>
        <v>157</v>
      </c>
      <c r="AF30" s="655">
        <f t="shared" si="27"/>
        <v>125</v>
      </c>
      <c r="AG30" s="655">
        <f t="shared" si="27"/>
        <v>32</v>
      </c>
      <c r="AH30" s="655">
        <f t="shared" si="27"/>
        <v>120</v>
      </c>
      <c r="AI30" s="1032">
        <f t="shared" si="27"/>
        <v>120</v>
      </c>
      <c r="AJ30" s="655">
        <f t="shared" si="27"/>
        <v>0</v>
      </c>
      <c r="AK30" s="655">
        <f t="shared" si="27"/>
        <v>19</v>
      </c>
      <c r="AL30" s="655">
        <f t="shared" si="27"/>
        <v>19</v>
      </c>
      <c r="AM30" s="655">
        <f t="shared" si="27"/>
        <v>0</v>
      </c>
      <c r="AN30" s="933">
        <v>2019</v>
      </c>
      <c r="AO30" s="932">
        <v>2019</v>
      </c>
      <c r="AP30" s="655">
        <f aca="true" t="shared" si="28" ref="AP30:BG30">SUM(AP31:AP46)</f>
        <v>35</v>
      </c>
      <c r="AQ30" s="655">
        <f t="shared" si="28"/>
        <v>29</v>
      </c>
      <c r="AR30" s="655">
        <f t="shared" si="28"/>
        <v>6</v>
      </c>
      <c r="AS30" s="655">
        <f t="shared" si="28"/>
        <v>1</v>
      </c>
      <c r="AT30" s="655">
        <f t="shared" si="28"/>
        <v>1</v>
      </c>
      <c r="AU30" s="655">
        <f t="shared" si="28"/>
        <v>0</v>
      </c>
      <c r="AV30" s="655">
        <f t="shared" si="28"/>
        <v>0</v>
      </c>
      <c r="AW30" s="655">
        <f t="shared" si="28"/>
        <v>0</v>
      </c>
      <c r="AX30" s="655">
        <f t="shared" si="28"/>
        <v>0</v>
      </c>
      <c r="AY30" s="655">
        <f t="shared" si="28"/>
        <v>13</v>
      </c>
      <c r="AZ30" s="655">
        <f t="shared" si="28"/>
        <v>12</v>
      </c>
      <c r="BA30" s="655">
        <f t="shared" si="28"/>
        <v>1</v>
      </c>
      <c r="BB30" s="655">
        <f t="shared" si="28"/>
        <v>229</v>
      </c>
      <c r="BC30" s="655">
        <f t="shared" si="28"/>
        <v>212</v>
      </c>
      <c r="BD30" s="655">
        <f t="shared" si="28"/>
        <v>17</v>
      </c>
      <c r="BE30" s="655">
        <f t="shared" si="28"/>
        <v>3</v>
      </c>
      <c r="BF30" s="655">
        <f t="shared" si="28"/>
        <v>0</v>
      </c>
      <c r="BG30" s="655">
        <f t="shared" si="28"/>
        <v>3</v>
      </c>
      <c r="BH30" s="933">
        <v>2019</v>
      </c>
      <c r="BI30" s="932">
        <v>2019</v>
      </c>
      <c r="BJ30" s="655">
        <f aca="true" t="shared" si="29" ref="BJ30:CA30">SUM(BJ31:BJ46)</f>
        <v>0</v>
      </c>
      <c r="BK30" s="655">
        <f t="shared" si="29"/>
        <v>0</v>
      </c>
      <c r="BL30" s="655">
        <f t="shared" si="29"/>
        <v>0</v>
      </c>
      <c r="BM30" s="655">
        <f t="shared" si="29"/>
        <v>0</v>
      </c>
      <c r="BN30" s="655">
        <f t="shared" si="29"/>
        <v>0</v>
      </c>
      <c r="BO30" s="655">
        <f t="shared" si="29"/>
        <v>0</v>
      </c>
      <c r="BP30" s="655">
        <f t="shared" si="29"/>
        <v>4</v>
      </c>
      <c r="BQ30" s="655">
        <f t="shared" si="29"/>
        <v>3</v>
      </c>
      <c r="BR30" s="655">
        <f t="shared" si="29"/>
        <v>1</v>
      </c>
      <c r="BS30" s="655">
        <f t="shared" si="29"/>
        <v>198</v>
      </c>
      <c r="BT30" s="655">
        <f t="shared" si="29"/>
        <v>174</v>
      </c>
      <c r="BU30" s="655">
        <f t="shared" si="29"/>
        <v>24</v>
      </c>
      <c r="BV30" s="655">
        <f t="shared" si="29"/>
        <v>8</v>
      </c>
      <c r="BW30" s="655">
        <f t="shared" si="29"/>
        <v>7</v>
      </c>
      <c r="BX30" s="655">
        <f t="shared" si="29"/>
        <v>1</v>
      </c>
      <c r="BY30" s="655">
        <f t="shared" si="29"/>
        <v>394</v>
      </c>
      <c r="BZ30" s="655">
        <f t="shared" si="29"/>
        <v>242</v>
      </c>
      <c r="CA30" s="655">
        <f t="shared" si="29"/>
        <v>152</v>
      </c>
      <c r="CB30" s="933">
        <v>2019</v>
      </c>
    </row>
    <row r="31" spans="1:80" s="13" customFormat="1" ht="22.5" customHeight="1">
      <c r="A31" s="870" t="s">
        <v>156</v>
      </c>
      <c r="B31" s="545">
        <f aca="true" t="shared" si="30" ref="B31:B46">C31+D31</f>
        <v>180</v>
      </c>
      <c r="C31" s="545">
        <f>SUM(F31,I31,L31,O31,R31,W31,Z31,AC31,AF31,AI31,AL31,AQ31,AT31,AW31,AZ31,BC31,BF31,BK31,BN31,BQ31,BT31,BW31,BZ31)</f>
        <v>149</v>
      </c>
      <c r="D31" s="545">
        <f aca="true" t="shared" si="31" ref="D31:D46">SUM(G31,J31,M31,P31,S31,X31,AA31,AD31,AG31,AJ31,AM31,AR31,AU31,AX31,BA31,BD31,BG31,BL31,BO31,BR31,BU31,BX31,CA31)</f>
        <v>31</v>
      </c>
      <c r="E31" s="545">
        <f aca="true" t="shared" si="32" ref="E31:E46">SUM(F31:G31)</f>
        <v>0</v>
      </c>
      <c r="F31" s="545">
        <v>0</v>
      </c>
      <c r="G31" s="545">
        <v>0</v>
      </c>
      <c r="H31" s="545">
        <f aca="true" t="shared" si="33" ref="H31:H46">SUM(I31:J31)</f>
        <v>2</v>
      </c>
      <c r="I31" s="545">
        <v>0</v>
      </c>
      <c r="J31" s="545">
        <v>2</v>
      </c>
      <c r="K31" s="545">
        <f aca="true" t="shared" si="34" ref="K31:K46">SUM(L31:M31)</f>
        <v>7</v>
      </c>
      <c r="L31" s="545">
        <v>5</v>
      </c>
      <c r="M31" s="545">
        <v>2</v>
      </c>
      <c r="N31" s="545">
        <f aca="true" t="shared" si="35" ref="N31:N46">SUM(O31:P31)</f>
        <v>1</v>
      </c>
      <c r="O31" s="545">
        <v>0</v>
      </c>
      <c r="P31" s="545">
        <v>1</v>
      </c>
      <c r="Q31" s="545">
        <f aca="true" t="shared" si="36" ref="Q31:Q46">SUM(R31:S31)</f>
        <v>0</v>
      </c>
      <c r="R31" s="545">
        <v>0</v>
      </c>
      <c r="S31" s="545">
        <v>0</v>
      </c>
      <c r="T31" s="928" t="s">
        <v>116</v>
      </c>
      <c r="U31" s="870" t="s">
        <v>156</v>
      </c>
      <c r="V31" s="545">
        <f aca="true" t="shared" si="37" ref="V31:V46">SUM(W31:X31)</f>
        <v>21</v>
      </c>
      <c r="W31" s="545">
        <v>21</v>
      </c>
      <c r="X31" s="545">
        <v>0</v>
      </c>
      <c r="Y31" s="545">
        <f aca="true" t="shared" si="38" ref="Y31:Y46">SUM(Z31:AA31)</f>
        <v>62</v>
      </c>
      <c r="Z31" s="545">
        <v>42</v>
      </c>
      <c r="AA31" s="545">
        <v>20</v>
      </c>
      <c r="AB31" s="545">
        <f aca="true" t="shared" si="39" ref="AB31:AB46">SUM(AC31:AD31)</f>
        <v>0</v>
      </c>
      <c r="AC31" s="545">
        <v>0</v>
      </c>
      <c r="AD31" s="545">
        <v>0</v>
      </c>
      <c r="AE31" s="545">
        <f aca="true" t="shared" si="40" ref="AE31:AE46">SUM(AF31:AG31)</f>
        <v>8</v>
      </c>
      <c r="AF31" s="545">
        <v>7</v>
      </c>
      <c r="AG31" s="545">
        <v>1</v>
      </c>
      <c r="AH31" s="545">
        <f aca="true" t="shared" si="41" ref="AH31:AH46">SUM(AI31:AJ31)</f>
        <v>23</v>
      </c>
      <c r="AI31" s="545">
        <v>23</v>
      </c>
      <c r="AJ31" s="545">
        <v>0</v>
      </c>
      <c r="AK31" s="545">
        <f aca="true" t="shared" si="42" ref="AK31:AK46">SUM(AL31:AM31)</f>
        <v>0</v>
      </c>
      <c r="AL31" s="545">
        <v>0</v>
      </c>
      <c r="AM31" s="545">
        <v>0</v>
      </c>
      <c r="AN31" s="928" t="s">
        <v>116</v>
      </c>
      <c r="AO31" s="870" t="s">
        <v>156</v>
      </c>
      <c r="AP31" s="545">
        <f aca="true" t="shared" si="43" ref="AP31:AP46">SUM(AQ31:AR31)</f>
        <v>0</v>
      </c>
      <c r="AQ31" s="545">
        <v>0</v>
      </c>
      <c r="AR31" s="545">
        <v>0</v>
      </c>
      <c r="AS31" s="545">
        <f aca="true" t="shared" si="44" ref="AS31:AS46">SUM(AT31:AU31)</f>
        <v>0</v>
      </c>
      <c r="AT31" s="545">
        <v>0</v>
      </c>
      <c r="AU31" s="545">
        <v>0</v>
      </c>
      <c r="AV31" s="545">
        <f aca="true" t="shared" si="45" ref="AV31:AV46">SUM(AW31:AX31)</f>
        <v>0</v>
      </c>
      <c r="AW31" s="545">
        <v>0</v>
      </c>
      <c r="AX31" s="545">
        <v>0</v>
      </c>
      <c r="AY31" s="545">
        <f aca="true" t="shared" si="46" ref="AY31:AY46">SUM(AZ31:BA31)</f>
        <v>2</v>
      </c>
      <c r="AZ31" s="545">
        <v>2</v>
      </c>
      <c r="BA31" s="545">
        <v>0</v>
      </c>
      <c r="BB31" s="545">
        <f aca="true" t="shared" si="47" ref="BB31:BB46">SUM(BC31:BD31)</f>
        <v>10</v>
      </c>
      <c r="BC31" s="545">
        <v>10</v>
      </c>
      <c r="BD31" s="545">
        <v>0</v>
      </c>
      <c r="BE31" s="545">
        <f aca="true" t="shared" si="48" ref="BE31:BE46">SUM(BF31:BG31)</f>
        <v>1</v>
      </c>
      <c r="BF31" s="545">
        <v>0</v>
      </c>
      <c r="BG31" s="545">
        <v>1</v>
      </c>
      <c r="BH31" s="928" t="s">
        <v>116</v>
      </c>
      <c r="BI31" s="870" t="s">
        <v>156</v>
      </c>
      <c r="BJ31" s="545">
        <f aca="true" t="shared" si="49" ref="BJ31:BJ46">SUM(BK31:BL31)</f>
        <v>0</v>
      </c>
      <c r="BK31" s="545">
        <v>0</v>
      </c>
      <c r="BL31" s="545">
        <v>0</v>
      </c>
      <c r="BM31" s="545">
        <f aca="true" t="shared" si="50" ref="BM31:BM46">SUM(BN31:BO31)</f>
        <v>0</v>
      </c>
      <c r="BN31" s="545">
        <v>0</v>
      </c>
      <c r="BO31" s="545">
        <v>0</v>
      </c>
      <c r="BP31" s="545">
        <f aca="true" t="shared" si="51" ref="BP31:BP46">SUM(BQ31:BR31)</f>
        <v>1</v>
      </c>
      <c r="BQ31" s="545">
        <v>1</v>
      </c>
      <c r="BR31" s="545">
        <v>0</v>
      </c>
      <c r="BS31" s="545">
        <f aca="true" t="shared" si="52" ref="BS31:BS46">SUM(BT31:BU31)</f>
        <v>15</v>
      </c>
      <c r="BT31" s="545">
        <v>15</v>
      </c>
      <c r="BU31" s="545">
        <v>0</v>
      </c>
      <c r="BV31" s="545">
        <f>SUM(BW31:BX31)</f>
        <v>0</v>
      </c>
      <c r="BW31" s="545">
        <v>0</v>
      </c>
      <c r="BX31" s="545">
        <v>0</v>
      </c>
      <c r="BY31" s="545">
        <f aca="true" t="shared" si="53" ref="BY31:BY46">SUM(BZ31:CA31)</f>
        <v>27</v>
      </c>
      <c r="BZ31" s="934">
        <v>23</v>
      </c>
      <c r="CA31" s="934">
        <v>4</v>
      </c>
      <c r="CB31" s="928" t="s">
        <v>116</v>
      </c>
    </row>
    <row r="32" spans="1:80" s="13" customFormat="1" ht="22.5" customHeight="1">
      <c r="A32" s="870" t="s">
        <v>157</v>
      </c>
      <c r="B32" s="545">
        <f t="shared" si="30"/>
        <v>165</v>
      </c>
      <c r="C32" s="545">
        <f aca="true" t="shared" si="54" ref="C32:C46">SUM(F32,I32,L32,O32,R32,W32,Z32,AC32,AF32,AI32,AL32,AQ32,AT32,AW32,AZ32,BC32,BF32,BK32,BN32,BQ32,BT32,BW32,BZ32)</f>
        <v>122</v>
      </c>
      <c r="D32" s="545">
        <f t="shared" si="31"/>
        <v>43</v>
      </c>
      <c r="E32" s="545">
        <v>1</v>
      </c>
      <c r="F32" s="545">
        <v>0</v>
      </c>
      <c r="G32" s="545">
        <v>1</v>
      </c>
      <c r="H32" s="545">
        <f t="shared" si="33"/>
        <v>1</v>
      </c>
      <c r="I32" s="545">
        <v>1</v>
      </c>
      <c r="J32" s="545">
        <v>0</v>
      </c>
      <c r="K32" s="545">
        <f t="shared" si="34"/>
        <v>0</v>
      </c>
      <c r="L32" s="545">
        <v>0</v>
      </c>
      <c r="M32" s="545">
        <v>0</v>
      </c>
      <c r="N32" s="545">
        <f t="shared" si="35"/>
        <v>5</v>
      </c>
      <c r="O32" s="545">
        <v>3</v>
      </c>
      <c r="P32" s="545">
        <v>2</v>
      </c>
      <c r="Q32" s="545">
        <f t="shared" si="36"/>
        <v>5</v>
      </c>
      <c r="R32" s="545">
        <v>0</v>
      </c>
      <c r="S32" s="545">
        <v>5</v>
      </c>
      <c r="T32" s="929" t="s">
        <v>44</v>
      </c>
      <c r="U32" s="870" t="s">
        <v>157</v>
      </c>
      <c r="V32" s="545">
        <f t="shared" si="37"/>
        <v>33</v>
      </c>
      <c r="W32" s="545">
        <v>20</v>
      </c>
      <c r="X32" s="545">
        <v>13</v>
      </c>
      <c r="Y32" s="545">
        <f t="shared" si="38"/>
        <v>72</v>
      </c>
      <c r="Z32" s="545">
        <v>59</v>
      </c>
      <c r="AA32" s="545">
        <v>13</v>
      </c>
      <c r="AB32" s="545">
        <f t="shared" si="39"/>
        <v>0</v>
      </c>
      <c r="AC32" s="545">
        <v>0</v>
      </c>
      <c r="AD32" s="545">
        <v>0</v>
      </c>
      <c r="AE32" s="545">
        <f t="shared" si="40"/>
        <v>20</v>
      </c>
      <c r="AF32" s="545">
        <v>12</v>
      </c>
      <c r="AG32" s="545">
        <v>8</v>
      </c>
      <c r="AH32" s="545">
        <f t="shared" si="41"/>
        <v>16</v>
      </c>
      <c r="AI32" s="545">
        <v>16</v>
      </c>
      <c r="AJ32" s="545">
        <v>0</v>
      </c>
      <c r="AK32" s="545">
        <f t="shared" si="42"/>
        <v>1</v>
      </c>
      <c r="AL32" s="545">
        <v>1</v>
      </c>
      <c r="AM32" s="545">
        <v>0</v>
      </c>
      <c r="AN32" s="929" t="s">
        <v>44</v>
      </c>
      <c r="AO32" s="870" t="s">
        <v>157</v>
      </c>
      <c r="AP32" s="545">
        <f t="shared" si="43"/>
        <v>10</v>
      </c>
      <c r="AQ32" s="545">
        <v>9</v>
      </c>
      <c r="AR32" s="545">
        <v>1</v>
      </c>
      <c r="AS32" s="545">
        <f t="shared" si="44"/>
        <v>0</v>
      </c>
      <c r="AT32" s="545">
        <v>0</v>
      </c>
      <c r="AU32" s="545">
        <v>0</v>
      </c>
      <c r="AV32" s="545">
        <f t="shared" si="45"/>
        <v>0</v>
      </c>
      <c r="AW32" s="545">
        <v>0</v>
      </c>
      <c r="AX32" s="545">
        <v>0</v>
      </c>
      <c r="AY32" s="545">
        <f t="shared" si="46"/>
        <v>0</v>
      </c>
      <c r="AZ32" s="545">
        <v>0</v>
      </c>
      <c r="BA32" s="545">
        <v>0</v>
      </c>
      <c r="BB32" s="545">
        <f t="shared" si="47"/>
        <v>0</v>
      </c>
      <c r="BC32" s="545">
        <v>0</v>
      </c>
      <c r="BD32" s="545">
        <v>0</v>
      </c>
      <c r="BE32" s="545">
        <f t="shared" si="48"/>
        <v>0</v>
      </c>
      <c r="BF32" s="545">
        <v>0</v>
      </c>
      <c r="BG32" s="545">
        <v>0</v>
      </c>
      <c r="BH32" s="929" t="s">
        <v>44</v>
      </c>
      <c r="BI32" s="870" t="s">
        <v>157</v>
      </c>
      <c r="BJ32" s="545">
        <f t="shared" si="49"/>
        <v>0</v>
      </c>
      <c r="BK32" s="545">
        <v>0</v>
      </c>
      <c r="BL32" s="545">
        <v>0</v>
      </c>
      <c r="BM32" s="545">
        <f t="shared" si="50"/>
        <v>0</v>
      </c>
      <c r="BN32" s="545">
        <v>0</v>
      </c>
      <c r="BO32" s="545">
        <v>0</v>
      </c>
      <c r="BP32" s="545">
        <f t="shared" si="51"/>
        <v>0</v>
      </c>
      <c r="BQ32" s="545">
        <v>0</v>
      </c>
      <c r="BR32" s="545">
        <v>0</v>
      </c>
      <c r="BS32" s="545">
        <f t="shared" si="52"/>
        <v>0</v>
      </c>
      <c r="BT32" s="545">
        <v>0</v>
      </c>
      <c r="BU32" s="545">
        <v>0</v>
      </c>
      <c r="BV32" s="545">
        <f>SUM(BW32:BX32)</f>
        <v>0</v>
      </c>
      <c r="BW32" s="545">
        <v>0</v>
      </c>
      <c r="BX32" s="545">
        <v>0</v>
      </c>
      <c r="BY32" s="545">
        <f t="shared" si="53"/>
        <v>1</v>
      </c>
      <c r="BZ32" s="934">
        <v>1</v>
      </c>
      <c r="CA32" s="545">
        <v>0</v>
      </c>
      <c r="CB32" s="929" t="s">
        <v>44</v>
      </c>
    </row>
    <row r="33" spans="1:80" s="13" customFormat="1" ht="22.5" customHeight="1">
      <c r="A33" s="870" t="s">
        <v>158</v>
      </c>
      <c r="B33" s="1031">
        <f t="shared" si="30"/>
        <v>302</v>
      </c>
      <c r="C33" s="1031">
        <f>SUM(F33,I33,L33,O33,R33,W33,Z33,AC33,AF33,AI33,AL33,AQ33,AT33,AW33,AZ33,BC33,BF33,BK33,BN33,BQ33,BT33,BW33,BZ33)</f>
        <v>257</v>
      </c>
      <c r="D33" s="545">
        <f t="shared" si="31"/>
        <v>45</v>
      </c>
      <c r="E33" s="545">
        <f t="shared" si="32"/>
        <v>1</v>
      </c>
      <c r="F33" s="545">
        <v>0</v>
      </c>
      <c r="G33" s="545">
        <v>1</v>
      </c>
      <c r="H33" s="545">
        <f t="shared" si="33"/>
        <v>0</v>
      </c>
      <c r="I33" s="545">
        <v>0</v>
      </c>
      <c r="J33" s="545">
        <v>0</v>
      </c>
      <c r="K33" s="545">
        <f t="shared" si="34"/>
        <v>0</v>
      </c>
      <c r="L33" s="545">
        <v>0</v>
      </c>
      <c r="M33" s="545">
        <v>0</v>
      </c>
      <c r="N33" s="545">
        <f t="shared" si="35"/>
        <v>30</v>
      </c>
      <c r="O33" s="545">
        <v>22</v>
      </c>
      <c r="P33" s="545">
        <v>8</v>
      </c>
      <c r="Q33" s="545">
        <f t="shared" si="36"/>
        <v>15</v>
      </c>
      <c r="R33" s="545">
        <v>11</v>
      </c>
      <c r="S33" s="545">
        <v>4</v>
      </c>
      <c r="T33" s="929" t="s">
        <v>45</v>
      </c>
      <c r="U33" s="870" t="s">
        <v>158</v>
      </c>
      <c r="V33" s="545">
        <f t="shared" si="37"/>
        <v>35</v>
      </c>
      <c r="W33" s="545">
        <v>33</v>
      </c>
      <c r="X33" s="545">
        <v>2</v>
      </c>
      <c r="Y33" s="545">
        <f t="shared" si="38"/>
        <v>54</v>
      </c>
      <c r="Z33" s="545">
        <v>33</v>
      </c>
      <c r="AA33" s="545">
        <v>21</v>
      </c>
      <c r="AB33" s="545">
        <f t="shared" si="39"/>
        <v>0</v>
      </c>
      <c r="AC33" s="545">
        <v>0</v>
      </c>
      <c r="AD33" s="545">
        <v>0</v>
      </c>
      <c r="AE33" s="545">
        <f t="shared" si="40"/>
        <v>1</v>
      </c>
      <c r="AF33" s="545">
        <v>1</v>
      </c>
      <c r="AG33" s="545">
        <v>0</v>
      </c>
      <c r="AH33" s="545">
        <v>28</v>
      </c>
      <c r="AI33" s="1031">
        <v>28</v>
      </c>
      <c r="AJ33" s="545">
        <v>0</v>
      </c>
      <c r="AK33" s="545">
        <f t="shared" si="42"/>
        <v>17</v>
      </c>
      <c r="AL33" s="545">
        <v>17</v>
      </c>
      <c r="AM33" s="545">
        <v>0</v>
      </c>
      <c r="AN33" s="929" t="s">
        <v>45</v>
      </c>
      <c r="AO33" s="870" t="s">
        <v>158</v>
      </c>
      <c r="AP33" s="545">
        <f t="shared" si="43"/>
        <v>10</v>
      </c>
      <c r="AQ33" s="545">
        <v>10</v>
      </c>
      <c r="AR33" s="545">
        <v>0</v>
      </c>
      <c r="AS33" s="545">
        <f t="shared" si="44"/>
        <v>0</v>
      </c>
      <c r="AT33" s="545">
        <v>0</v>
      </c>
      <c r="AU33" s="545">
        <v>0</v>
      </c>
      <c r="AV33" s="545">
        <f t="shared" si="45"/>
        <v>0</v>
      </c>
      <c r="AW33" s="545">
        <v>0</v>
      </c>
      <c r="AX33" s="545">
        <v>0</v>
      </c>
      <c r="AY33" s="545">
        <f t="shared" si="46"/>
        <v>0</v>
      </c>
      <c r="AZ33" s="545">
        <v>0</v>
      </c>
      <c r="BA33" s="545">
        <v>0</v>
      </c>
      <c r="BB33" s="545">
        <f t="shared" si="47"/>
        <v>31</v>
      </c>
      <c r="BC33" s="545">
        <v>28</v>
      </c>
      <c r="BD33" s="545">
        <v>3</v>
      </c>
      <c r="BE33" s="545">
        <f t="shared" si="48"/>
        <v>0</v>
      </c>
      <c r="BF33" s="545">
        <v>0</v>
      </c>
      <c r="BG33" s="545">
        <v>0</v>
      </c>
      <c r="BH33" s="929" t="s">
        <v>45</v>
      </c>
      <c r="BI33" s="870" t="s">
        <v>158</v>
      </c>
      <c r="BJ33" s="545">
        <f t="shared" si="49"/>
        <v>0</v>
      </c>
      <c r="BK33" s="545">
        <v>0</v>
      </c>
      <c r="BL33" s="545">
        <v>0</v>
      </c>
      <c r="BM33" s="545">
        <f t="shared" si="50"/>
        <v>0</v>
      </c>
      <c r="BN33" s="545">
        <v>0</v>
      </c>
      <c r="BO33" s="545">
        <v>0</v>
      </c>
      <c r="BP33" s="545">
        <f t="shared" si="51"/>
        <v>0</v>
      </c>
      <c r="BQ33" s="545">
        <v>0</v>
      </c>
      <c r="BR33" s="545">
        <v>0</v>
      </c>
      <c r="BS33" s="545">
        <f t="shared" si="52"/>
        <v>20</v>
      </c>
      <c r="BT33" s="545">
        <v>19</v>
      </c>
      <c r="BU33" s="545">
        <v>1</v>
      </c>
      <c r="BV33" s="545">
        <f>SUM(BW33:BX33)</f>
        <v>0</v>
      </c>
      <c r="BW33" s="545">
        <v>0</v>
      </c>
      <c r="BX33" s="545">
        <v>0</v>
      </c>
      <c r="BY33" s="545">
        <f>SUM(BZ33:CA33)</f>
        <v>60</v>
      </c>
      <c r="BZ33" s="934">
        <v>55</v>
      </c>
      <c r="CA33" s="934">
        <v>5</v>
      </c>
      <c r="CB33" s="929" t="s">
        <v>45</v>
      </c>
    </row>
    <row r="34" spans="1:80" s="13" customFormat="1" ht="22.5" customHeight="1">
      <c r="A34" s="870" t="s">
        <v>159</v>
      </c>
      <c r="B34" s="545">
        <f t="shared" si="30"/>
        <v>519</v>
      </c>
      <c r="C34" s="545">
        <f t="shared" si="54"/>
        <v>499</v>
      </c>
      <c r="D34" s="545">
        <f t="shared" si="31"/>
        <v>20</v>
      </c>
      <c r="E34" s="545">
        <f t="shared" si="32"/>
        <v>1</v>
      </c>
      <c r="F34" s="545">
        <v>1</v>
      </c>
      <c r="G34" s="545">
        <v>0</v>
      </c>
      <c r="H34" s="545">
        <f t="shared" si="33"/>
        <v>0</v>
      </c>
      <c r="I34" s="545">
        <v>0</v>
      </c>
      <c r="J34" s="545">
        <v>0</v>
      </c>
      <c r="K34" s="545">
        <f t="shared" si="34"/>
        <v>0</v>
      </c>
      <c r="L34" s="545">
        <v>0</v>
      </c>
      <c r="M34" s="545">
        <v>0</v>
      </c>
      <c r="N34" s="545">
        <f t="shared" si="35"/>
        <v>71</v>
      </c>
      <c r="O34" s="545">
        <v>70</v>
      </c>
      <c r="P34" s="545">
        <v>1</v>
      </c>
      <c r="Q34" s="545">
        <f t="shared" si="36"/>
        <v>5</v>
      </c>
      <c r="R34" s="545">
        <v>3</v>
      </c>
      <c r="S34" s="545">
        <v>2</v>
      </c>
      <c r="T34" s="929" t="s">
        <v>117</v>
      </c>
      <c r="U34" s="870" t="s">
        <v>159</v>
      </c>
      <c r="V34" s="545">
        <f t="shared" si="37"/>
        <v>92</v>
      </c>
      <c r="W34" s="545">
        <v>92</v>
      </c>
      <c r="X34" s="545">
        <v>0</v>
      </c>
      <c r="Y34" s="545">
        <f t="shared" si="38"/>
        <v>285</v>
      </c>
      <c r="Z34" s="545">
        <v>272</v>
      </c>
      <c r="AA34" s="935">
        <v>13</v>
      </c>
      <c r="AB34" s="545">
        <f t="shared" si="39"/>
        <v>0</v>
      </c>
      <c r="AC34" s="545">
        <v>0</v>
      </c>
      <c r="AD34" s="545">
        <v>0</v>
      </c>
      <c r="AE34" s="545">
        <f t="shared" si="40"/>
        <v>26</v>
      </c>
      <c r="AF34" s="545">
        <v>25</v>
      </c>
      <c r="AG34" s="545">
        <v>1</v>
      </c>
      <c r="AH34" s="545">
        <f t="shared" si="41"/>
        <v>18</v>
      </c>
      <c r="AI34" s="545">
        <v>18</v>
      </c>
      <c r="AJ34" s="545">
        <v>0</v>
      </c>
      <c r="AK34" s="545">
        <f t="shared" si="42"/>
        <v>1</v>
      </c>
      <c r="AL34" s="545">
        <v>1</v>
      </c>
      <c r="AM34" s="545">
        <v>0</v>
      </c>
      <c r="AN34" s="929" t="s">
        <v>117</v>
      </c>
      <c r="AO34" s="870" t="s">
        <v>159</v>
      </c>
      <c r="AP34" s="545">
        <f t="shared" si="43"/>
        <v>1</v>
      </c>
      <c r="AQ34" s="545">
        <v>0</v>
      </c>
      <c r="AR34" s="545">
        <v>1</v>
      </c>
      <c r="AS34" s="545">
        <f t="shared" si="44"/>
        <v>0</v>
      </c>
      <c r="AT34" s="545">
        <v>0</v>
      </c>
      <c r="AU34" s="545">
        <v>0</v>
      </c>
      <c r="AV34" s="545">
        <f t="shared" si="45"/>
        <v>0</v>
      </c>
      <c r="AW34" s="545">
        <v>0</v>
      </c>
      <c r="AX34" s="545">
        <v>0</v>
      </c>
      <c r="AY34" s="545">
        <f t="shared" si="46"/>
        <v>0</v>
      </c>
      <c r="AZ34" s="545">
        <v>0</v>
      </c>
      <c r="BA34" s="545">
        <v>0</v>
      </c>
      <c r="BB34" s="545">
        <f t="shared" si="47"/>
        <v>4</v>
      </c>
      <c r="BC34" s="545">
        <v>4</v>
      </c>
      <c r="BD34" s="545">
        <v>0</v>
      </c>
      <c r="BE34" s="545">
        <f t="shared" si="48"/>
        <v>0</v>
      </c>
      <c r="BF34" s="545">
        <v>0</v>
      </c>
      <c r="BG34" s="545">
        <v>0</v>
      </c>
      <c r="BH34" s="929" t="s">
        <v>117</v>
      </c>
      <c r="BI34" s="870" t="s">
        <v>159</v>
      </c>
      <c r="BJ34" s="545">
        <f t="shared" si="49"/>
        <v>0</v>
      </c>
      <c r="BK34" s="545">
        <v>0</v>
      </c>
      <c r="BL34" s="545">
        <v>0</v>
      </c>
      <c r="BM34" s="545">
        <f t="shared" si="50"/>
        <v>0</v>
      </c>
      <c r="BN34" s="545">
        <v>0</v>
      </c>
      <c r="BO34" s="545">
        <v>0</v>
      </c>
      <c r="BP34" s="545">
        <f t="shared" si="51"/>
        <v>0</v>
      </c>
      <c r="BQ34" s="545">
        <v>0</v>
      </c>
      <c r="BR34" s="545">
        <v>0</v>
      </c>
      <c r="BS34" s="545">
        <f t="shared" si="52"/>
        <v>2</v>
      </c>
      <c r="BT34" s="545">
        <v>2</v>
      </c>
      <c r="BU34" s="545">
        <v>0</v>
      </c>
      <c r="BV34" s="545">
        <f>SUM(BW34:BX34)</f>
        <v>0</v>
      </c>
      <c r="BW34" s="545">
        <v>0</v>
      </c>
      <c r="BX34" s="545">
        <v>0</v>
      </c>
      <c r="BY34" s="545">
        <f t="shared" si="53"/>
        <v>13</v>
      </c>
      <c r="BZ34" s="934">
        <v>11</v>
      </c>
      <c r="CA34" s="934">
        <v>2</v>
      </c>
      <c r="CB34" s="929" t="s">
        <v>117</v>
      </c>
    </row>
    <row r="35" spans="1:80" s="13" customFormat="1" ht="22.5" customHeight="1">
      <c r="A35" s="870" t="s">
        <v>160</v>
      </c>
      <c r="B35" s="545">
        <f t="shared" si="30"/>
        <v>374</v>
      </c>
      <c r="C35" s="545">
        <f t="shared" si="54"/>
        <v>345</v>
      </c>
      <c r="D35" s="545">
        <f t="shared" si="31"/>
        <v>29</v>
      </c>
      <c r="E35" s="545">
        <f t="shared" si="32"/>
        <v>0</v>
      </c>
      <c r="F35" s="545">
        <v>0</v>
      </c>
      <c r="G35" s="545">
        <v>0</v>
      </c>
      <c r="H35" s="545">
        <f t="shared" si="33"/>
        <v>0</v>
      </c>
      <c r="I35" s="545">
        <v>0</v>
      </c>
      <c r="J35" s="545">
        <v>0</v>
      </c>
      <c r="K35" s="545">
        <f t="shared" si="34"/>
        <v>0</v>
      </c>
      <c r="L35" s="545">
        <v>0</v>
      </c>
      <c r="M35" s="545">
        <v>0</v>
      </c>
      <c r="N35" s="545">
        <f t="shared" si="35"/>
        <v>3</v>
      </c>
      <c r="O35" s="545">
        <v>2</v>
      </c>
      <c r="P35" s="545">
        <v>1</v>
      </c>
      <c r="Q35" s="545">
        <f t="shared" si="36"/>
        <v>1</v>
      </c>
      <c r="R35" s="545">
        <v>1</v>
      </c>
      <c r="S35" s="545">
        <v>0</v>
      </c>
      <c r="T35" s="929" t="s">
        <v>29</v>
      </c>
      <c r="U35" s="870" t="s">
        <v>160</v>
      </c>
      <c r="V35" s="545">
        <f t="shared" si="37"/>
        <v>10</v>
      </c>
      <c r="W35" s="545">
        <v>10</v>
      </c>
      <c r="X35" s="545">
        <v>0</v>
      </c>
      <c r="Y35" s="545">
        <f t="shared" si="38"/>
        <v>59</v>
      </c>
      <c r="Z35" s="545">
        <v>51</v>
      </c>
      <c r="AA35" s="545">
        <v>8</v>
      </c>
      <c r="AB35" s="545">
        <f t="shared" si="39"/>
        <v>0</v>
      </c>
      <c r="AC35" s="545">
        <v>0</v>
      </c>
      <c r="AD35" s="545">
        <v>0</v>
      </c>
      <c r="AE35" s="545">
        <f t="shared" si="40"/>
        <v>23</v>
      </c>
      <c r="AF35" s="545">
        <v>21</v>
      </c>
      <c r="AG35" s="545">
        <v>2</v>
      </c>
      <c r="AH35" s="545">
        <f t="shared" si="41"/>
        <v>0</v>
      </c>
      <c r="AI35" s="545">
        <v>0</v>
      </c>
      <c r="AJ35" s="545">
        <v>0</v>
      </c>
      <c r="AK35" s="545">
        <f t="shared" si="42"/>
        <v>0</v>
      </c>
      <c r="AL35" s="545">
        <v>0</v>
      </c>
      <c r="AM35" s="545">
        <v>0</v>
      </c>
      <c r="AN35" s="929" t="s">
        <v>29</v>
      </c>
      <c r="AO35" s="870" t="s">
        <v>160</v>
      </c>
      <c r="AP35" s="545">
        <f t="shared" si="43"/>
        <v>2</v>
      </c>
      <c r="AQ35" s="545">
        <v>2</v>
      </c>
      <c r="AR35" s="545">
        <v>0</v>
      </c>
      <c r="AS35" s="545">
        <f t="shared" si="44"/>
        <v>0</v>
      </c>
      <c r="AT35" s="545">
        <v>0</v>
      </c>
      <c r="AU35" s="545">
        <v>0</v>
      </c>
      <c r="AV35" s="545">
        <f t="shared" si="45"/>
        <v>0</v>
      </c>
      <c r="AW35" s="545">
        <v>0</v>
      </c>
      <c r="AX35" s="545">
        <v>0</v>
      </c>
      <c r="AY35" s="545">
        <f t="shared" si="46"/>
        <v>1</v>
      </c>
      <c r="AZ35" s="545">
        <v>0</v>
      </c>
      <c r="BA35" s="545">
        <v>1</v>
      </c>
      <c r="BB35" s="545">
        <f t="shared" si="47"/>
        <v>133</v>
      </c>
      <c r="BC35" s="545">
        <v>133</v>
      </c>
      <c r="BD35" s="545">
        <v>0</v>
      </c>
      <c r="BE35" s="545">
        <f t="shared" si="48"/>
        <v>0</v>
      </c>
      <c r="BF35" s="545">
        <v>0</v>
      </c>
      <c r="BG35" s="545">
        <v>0</v>
      </c>
      <c r="BH35" s="929" t="s">
        <v>29</v>
      </c>
      <c r="BI35" s="870" t="s">
        <v>160</v>
      </c>
      <c r="BJ35" s="545">
        <f t="shared" si="49"/>
        <v>0</v>
      </c>
      <c r="BK35" s="545">
        <v>0</v>
      </c>
      <c r="BL35" s="545">
        <v>0</v>
      </c>
      <c r="BM35" s="545">
        <f t="shared" si="50"/>
        <v>0</v>
      </c>
      <c r="BN35" s="545">
        <v>0</v>
      </c>
      <c r="BO35" s="545">
        <v>0</v>
      </c>
      <c r="BP35" s="545">
        <f t="shared" si="51"/>
        <v>0</v>
      </c>
      <c r="BQ35" s="545">
        <v>0</v>
      </c>
      <c r="BR35" s="545">
        <v>0</v>
      </c>
      <c r="BS35" s="545">
        <f t="shared" si="52"/>
        <v>121</v>
      </c>
      <c r="BT35" s="545">
        <v>110</v>
      </c>
      <c r="BU35" s="545">
        <v>11</v>
      </c>
      <c r="BV35" s="545">
        <f aca="true" t="shared" si="55" ref="BV35:BV46">SUM(BW35:BX35)</f>
        <v>0</v>
      </c>
      <c r="BW35" s="545">
        <v>0</v>
      </c>
      <c r="BX35" s="545">
        <v>0</v>
      </c>
      <c r="BY35" s="545">
        <f t="shared" si="53"/>
        <v>21</v>
      </c>
      <c r="BZ35" s="934">
        <v>15</v>
      </c>
      <c r="CA35" s="934">
        <v>6</v>
      </c>
      <c r="CB35" s="929" t="s">
        <v>29</v>
      </c>
    </row>
    <row r="36" spans="1:80" s="13" customFormat="1" ht="22.5" customHeight="1">
      <c r="A36" s="870" t="s">
        <v>161</v>
      </c>
      <c r="B36" s="545">
        <f t="shared" si="30"/>
        <v>79</v>
      </c>
      <c r="C36" s="545">
        <f t="shared" si="54"/>
        <v>62</v>
      </c>
      <c r="D36" s="545">
        <f t="shared" si="31"/>
        <v>17</v>
      </c>
      <c r="E36" s="545">
        <f t="shared" si="32"/>
        <v>0</v>
      </c>
      <c r="F36" s="545">
        <v>0</v>
      </c>
      <c r="G36" s="545">
        <v>0</v>
      </c>
      <c r="H36" s="545">
        <f t="shared" si="33"/>
        <v>0</v>
      </c>
      <c r="I36" s="545">
        <v>0</v>
      </c>
      <c r="J36" s="545">
        <v>0</v>
      </c>
      <c r="K36" s="545">
        <f t="shared" si="34"/>
        <v>0</v>
      </c>
      <c r="L36" s="545">
        <v>0</v>
      </c>
      <c r="M36" s="545">
        <v>0</v>
      </c>
      <c r="N36" s="545">
        <f t="shared" si="35"/>
        <v>0</v>
      </c>
      <c r="O36" s="545">
        <v>0</v>
      </c>
      <c r="P36" s="545">
        <v>0</v>
      </c>
      <c r="Q36" s="545">
        <f t="shared" si="36"/>
        <v>5</v>
      </c>
      <c r="R36" s="545">
        <v>0</v>
      </c>
      <c r="S36" s="545">
        <v>5</v>
      </c>
      <c r="T36" s="929" t="s">
        <v>30</v>
      </c>
      <c r="U36" s="870" t="s">
        <v>161</v>
      </c>
      <c r="V36" s="545">
        <f t="shared" si="37"/>
        <v>1</v>
      </c>
      <c r="W36" s="545">
        <v>1</v>
      </c>
      <c r="X36" s="545">
        <v>0</v>
      </c>
      <c r="Y36" s="545">
        <f t="shared" si="38"/>
        <v>19</v>
      </c>
      <c r="Z36" s="545">
        <v>9</v>
      </c>
      <c r="AA36" s="545">
        <v>10</v>
      </c>
      <c r="AB36" s="545">
        <f t="shared" si="39"/>
        <v>0</v>
      </c>
      <c r="AC36" s="545">
        <v>0</v>
      </c>
      <c r="AD36" s="545">
        <v>0</v>
      </c>
      <c r="AE36" s="545">
        <f t="shared" si="40"/>
        <v>14</v>
      </c>
      <c r="AF36" s="545">
        <v>14</v>
      </c>
      <c r="AG36" s="545">
        <v>0</v>
      </c>
      <c r="AH36" s="545">
        <f t="shared" si="41"/>
        <v>3</v>
      </c>
      <c r="AI36" s="545">
        <v>3</v>
      </c>
      <c r="AJ36" s="545">
        <v>0</v>
      </c>
      <c r="AK36" s="545">
        <f t="shared" si="42"/>
        <v>0</v>
      </c>
      <c r="AL36" s="545">
        <v>0</v>
      </c>
      <c r="AM36" s="545">
        <v>0</v>
      </c>
      <c r="AN36" s="929" t="s">
        <v>30</v>
      </c>
      <c r="AO36" s="870" t="s">
        <v>161</v>
      </c>
      <c r="AP36" s="545">
        <f t="shared" si="43"/>
        <v>3</v>
      </c>
      <c r="AQ36" s="545">
        <v>3</v>
      </c>
      <c r="AR36" s="545">
        <v>0</v>
      </c>
      <c r="AS36" s="545">
        <f t="shared" si="44"/>
        <v>0</v>
      </c>
      <c r="AT36" s="545">
        <v>0</v>
      </c>
      <c r="AU36" s="545">
        <v>0</v>
      </c>
      <c r="AV36" s="545">
        <f t="shared" si="45"/>
        <v>0</v>
      </c>
      <c r="AW36" s="545">
        <v>0</v>
      </c>
      <c r="AX36" s="545">
        <v>0</v>
      </c>
      <c r="AY36" s="545">
        <f t="shared" si="46"/>
        <v>0</v>
      </c>
      <c r="AZ36" s="545">
        <v>0</v>
      </c>
      <c r="BA36" s="545">
        <v>0</v>
      </c>
      <c r="BB36" s="545">
        <f t="shared" si="47"/>
        <v>17</v>
      </c>
      <c r="BC36" s="545">
        <v>17</v>
      </c>
      <c r="BD36" s="545">
        <v>0</v>
      </c>
      <c r="BE36" s="545">
        <f t="shared" si="48"/>
        <v>0</v>
      </c>
      <c r="BF36" s="545">
        <v>0</v>
      </c>
      <c r="BG36" s="545">
        <v>0</v>
      </c>
      <c r="BH36" s="929" t="s">
        <v>30</v>
      </c>
      <c r="BI36" s="870" t="s">
        <v>161</v>
      </c>
      <c r="BJ36" s="545">
        <f t="shared" si="49"/>
        <v>0</v>
      </c>
      <c r="BK36" s="545">
        <v>0</v>
      </c>
      <c r="BL36" s="545">
        <v>0</v>
      </c>
      <c r="BM36" s="545">
        <f t="shared" si="50"/>
        <v>0</v>
      </c>
      <c r="BN36" s="545">
        <v>0</v>
      </c>
      <c r="BO36" s="545">
        <v>0</v>
      </c>
      <c r="BP36" s="545">
        <f t="shared" si="51"/>
        <v>0</v>
      </c>
      <c r="BQ36" s="545">
        <v>0</v>
      </c>
      <c r="BR36" s="545">
        <v>0</v>
      </c>
      <c r="BS36" s="545">
        <f t="shared" si="52"/>
        <v>9</v>
      </c>
      <c r="BT36" s="545">
        <v>8</v>
      </c>
      <c r="BU36" s="545">
        <v>1</v>
      </c>
      <c r="BV36" s="545">
        <f t="shared" si="55"/>
        <v>3</v>
      </c>
      <c r="BW36" s="545">
        <v>3</v>
      </c>
      <c r="BX36" s="545">
        <v>0</v>
      </c>
      <c r="BY36" s="545">
        <f t="shared" si="53"/>
        <v>5</v>
      </c>
      <c r="BZ36" s="934">
        <v>4</v>
      </c>
      <c r="CA36" s="934">
        <v>1</v>
      </c>
      <c r="CB36" s="929" t="s">
        <v>30</v>
      </c>
    </row>
    <row r="37" spans="1:80" s="13" customFormat="1" ht="22.5" customHeight="1">
      <c r="A37" s="870" t="s">
        <v>162</v>
      </c>
      <c r="B37" s="545">
        <f t="shared" si="30"/>
        <v>81</v>
      </c>
      <c r="C37" s="545">
        <f t="shared" si="54"/>
        <v>40</v>
      </c>
      <c r="D37" s="545">
        <f t="shared" si="31"/>
        <v>41</v>
      </c>
      <c r="E37" s="545">
        <f t="shared" si="32"/>
        <v>2</v>
      </c>
      <c r="F37" s="545">
        <v>1</v>
      </c>
      <c r="G37" s="545">
        <v>1</v>
      </c>
      <c r="H37" s="545">
        <f>SUM(I37:J37)</f>
        <v>0</v>
      </c>
      <c r="I37" s="545">
        <v>0</v>
      </c>
      <c r="J37" s="545">
        <v>0</v>
      </c>
      <c r="K37" s="545">
        <f t="shared" si="34"/>
        <v>0</v>
      </c>
      <c r="L37" s="545">
        <v>0</v>
      </c>
      <c r="M37" s="545">
        <v>0</v>
      </c>
      <c r="N37" s="545">
        <f t="shared" si="35"/>
        <v>7</v>
      </c>
      <c r="O37" s="545">
        <v>2</v>
      </c>
      <c r="P37" s="545">
        <v>5</v>
      </c>
      <c r="Q37" s="545">
        <f t="shared" si="36"/>
        <v>4</v>
      </c>
      <c r="R37" s="545">
        <v>0</v>
      </c>
      <c r="S37" s="545">
        <v>4</v>
      </c>
      <c r="T37" s="929" t="s">
        <v>115</v>
      </c>
      <c r="U37" s="870" t="s">
        <v>162</v>
      </c>
      <c r="V37" s="545">
        <f t="shared" si="37"/>
        <v>0</v>
      </c>
      <c r="W37" s="545">
        <v>0</v>
      </c>
      <c r="X37" s="545">
        <v>0</v>
      </c>
      <c r="Y37" s="545">
        <f t="shared" si="38"/>
        <v>24</v>
      </c>
      <c r="Z37" s="545">
        <v>11</v>
      </c>
      <c r="AA37" s="545">
        <v>13</v>
      </c>
      <c r="AB37" s="545">
        <f t="shared" si="39"/>
        <v>0</v>
      </c>
      <c r="AC37" s="545">
        <v>0</v>
      </c>
      <c r="AD37" s="545">
        <v>0</v>
      </c>
      <c r="AE37" s="545">
        <f t="shared" si="40"/>
        <v>5</v>
      </c>
      <c r="AF37" s="545">
        <v>4</v>
      </c>
      <c r="AG37" s="545">
        <v>1</v>
      </c>
      <c r="AH37" s="545">
        <f t="shared" si="41"/>
        <v>0</v>
      </c>
      <c r="AI37" s="545">
        <v>0</v>
      </c>
      <c r="AJ37" s="545">
        <v>0</v>
      </c>
      <c r="AK37" s="545">
        <f t="shared" si="42"/>
        <v>0</v>
      </c>
      <c r="AL37" s="545">
        <v>0</v>
      </c>
      <c r="AM37" s="545">
        <v>0</v>
      </c>
      <c r="AN37" s="929" t="s">
        <v>115</v>
      </c>
      <c r="AO37" s="870" t="s">
        <v>162</v>
      </c>
      <c r="AP37" s="545">
        <f t="shared" si="43"/>
        <v>1</v>
      </c>
      <c r="AQ37" s="545">
        <v>0</v>
      </c>
      <c r="AR37" s="545">
        <v>1</v>
      </c>
      <c r="AS37" s="545">
        <f t="shared" si="44"/>
        <v>0</v>
      </c>
      <c r="AT37" s="545">
        <v>0</v>
      </c>
      <c r="AU37" s="545">
        <v>0</v>
      </c>
      <c r="AV37" s="545">
        <f t="shared" si="45"/>
        <v>0</v>
      </c>
      <c r="AW37" s="545">
        <v>0</v>
      </c>
      <c r="AX37" s="545">
        <v>0</v>
      </c>
      <c r="AY37" s="545">
        <f t="shared" si="46"/>
        <v>1</v>
      </c>
      <c r="AZ37" s="545">
        <v>1</v>
      </c>
      <c r="BA37" s="545">
        <v>0</v>
      </c>
      <c r="BB37" s="545">
        <f t="shared" si="47"/>
        <v>18</v>
      </c>
      <c r="BC37" s="545">
        <v>5</v>
      </c>
      <c r="BD37" s="545">
        <v>13</v>
      </c>
      <c r="BE37" s="545">
        <f t="shared" si="48"/>
        <v>0</v>
      </c>
      <c r="BF37" s="545">
        <v>0</v>
      </c>
      <c r="BG37" s="545">
        <v>0</v>
      </c>
      <c r="BH37" s="929" t="s">
        <v>115</v>
      </c>
      <c r="BI37" s="870" t="s">
        <v>162</v>
      </c>
      <c r="BJ37" s="545">
        <f t="shared" si="49"/>
        <v>0</v>
      </c>
      <c r="BK37" s="545">
        <v>0</v>
      </c>
      <c r="BL37" s="545">
        <v>0</v>
      </c>
      <c r="BM37" s="545">
        <f t="shared" si="50"/>
        <v>0</v>
      </c>
      <c r="BN37" s="545">
        <v>0</v>
      </c>
      <c r="BO37" s="545">
        <v>0</v>
      </c>
      <c r="BP37" s="545">
        <f t="shared" si="51"/>
        <v>0</v>
      </c>
      <c r="BQ37" s="545">
        <v>0</v>
      </c>
      <c r="BR37" s="545">
        <v>0</v>
      </c>
      <c r="BS37" s="545">
        <f t="shared" si="52"/>
        <v>14</v>
      </c>
      <c r="BT37" s="545">
        <v>12</v>
      </c>
      <c r="BU37" s="545">
        <v>2</v>
      </c>
      <c r="BV37" s="545">
        <f t="shared" si="55"/>
        <v>0</v>
      </c>
      <c r="BW37" s="545">
        <v>0</v>
      </c>
      <c r="BX37" s="545">
        <v>0</v>
      </c>
      <c r="BY37" s="545">
        <f t="shared" si="53"/>
        <v>5</v>
      </c>
      <c r="BZ37" s="934">
        <v>4</v>
      </c>
      <c r="CA37" s="934">
        <v>1</v>
      </c>
      <c r="CB37" s="929" t="s">
        <v>115</v>
      </c>
    </row>
    <row r="38" spans="1:80" s="13" customFormat="1" ht="22.5" customHeight="1">
      <c r="A38" s="870" t="s">
        <v>163</v>
      </c>
      <c r="B38" s="545">
        <f t="shared" si="30"/>
        <v>78</v>
      </c>
      <c r="C38" s="545">
        <f t="shared" si="54"/>
        <v>61</v>
      </c>
      <c r="D38" s="545">
        <f t="shared" si="31"/>
        <v>17</v>
      </c>
      <c r="E38" s="545">
        <f t="shared" si="32"/>
        <v>1</v>
      </c>
      <c r="F38" s="545">
        <v>0</v>
      </c>
      <c r="G38" s="545">
        <v>1</v>
      </c>
      <c r="H38" s="545">
        <f t="shared" si="33"/>
        <v>0</v>
      </c>
      <c r="I38" s="545">
        <v>0</v>
      </c>
      <c r="J38" s="545">
        <v>0</v>
      </c>
      <c r="K38" s="545">
        <f t="shared" si="34"/>
        <v>0</v>
      </c>
      <c r="L38" s="545">
        <v>0</v>
      </c>
      <c r="M38" s="545">
        <v>0</v>
      </c>
      <c r="N38" s="545">
        <f t="shared" si="35"/>
        <v>4</v>
      </c>
      <c r="O38" s="545">
        <v>3</v>
      </c>
      <c r="P38" s="545">
        <v>1</v>
      </c>
      <c r="Q38" s="545">
        <f t="shared" si="36"/>
        <v>0</v>
      </c>
      <c r="R38" s="545">
        <v>0</v>
      </c>
      <c r="S38" s="545">
        <v>0</v>
      </c>
      <c r="T38" s="929" t="s">
        <v>41</v>
      </c>
      <c r="U38" s="870" t="s">
        <v>163</v>
      </c>
      <c r="V38" s="545">
        <f t="shared" si="37"/>
        <v>6</v>
      </c>
      <c r="W38" s="545">
        <v>6</v>
      </c>
      <c r="X38" s="545">
        <v>0</v>
      </c>
      <c r="Y38" s="545">
        <f t="shared" si="38"/>
        <v>50</v>
      </c>
      <c r="Z38" s="545">
        <v>41</v>
      </c>
      <c r="AA38" s="545">
        <v>9</v>
      </c>
      <c r="AB38" s="545">
        <f t="shared" si="39"/>
        <v>0</v>
      </c>
      <c r="AC38" s="545">
        <v>0</v>
      </c>
      <c r="AD38" s="545">
        <v>0</v>
      </c>
      <c r="AE38" s="545">
        <f t="shared" si="40"/>
        <v>3</v>
      </c>
      <c r="AF38" s="545">
        <v>1</v>
      </c>
      <c r="AG38" s="545">
        <v>2</v>
      </c>
      <c r="AH38" s="545">
        <f t="shared" si="41"/>
        <v>1</v>
      </c>
      <c r="AI38" s="545">
        <v>1</v>
      </c>
      <c r="AJ38" s="545">
        <v>0</v>
      </c>
      <c r="AK38" s="545">
        <f t="shared" si="42"/>
        <v>0</v>
      </c>
      <c r="AL38" s="545">
        <v>0</v>
      </c>
      <c r="AM38" s="545">
        <v>0</v>
      </c>
      <c r="AN38" s="929" t="s">
        <v>41</v>
      </c>
      <c r="AO38" s="870" t="s">
        <v>163</v>
      </c>
      <c r="AP38" s="545">
        <f t="shared" si="43"/>
        <v>0</v>
      </c>
      <c r="AQ38" s="545">
        <v>0</v>
      </c>
      <c r="AR38" s="545">
        <v>0</v>
      </c>
      <c r="AS38" s="545">
        <f t="shared" si="44"/>
        <v>0</v>
      </c>
      <c r="AT38" s="545">
        <v>0</v>
      </c>
      <c r="AU38" s="545">
        <v>0</v>
      </c>
      <c r="AV38" s="545">
        <f t="shared" si="45"/>
        <v>0</v>
      </c>
      <c r="AW38" s="545">
        <v>0</v>
      </c>
      <c r="AX38" s="545">
        <v>0</v>
      </c>
      <c r="AY38" s="545">
        <f t="shared" si="46"/>
        <v>0</v>
      </c>
      <c r="AZ38" s="545">
        <v>0</v>
      </c>
      <c r="BA38" s="545">
        <v>0</v>
      </c>
      <c r="BB38" s="545">
        <f t="shared" si="47"/>
        <v>2</v>
      </c>
      <c r="BC38" s="545">
        <v>2</v>
      </c>
      <c r="BD38" s="545">
        <v>0</v>
      </c>
      <c r="BE38" s="545">
        <f t="shared" si="48"/>
        <v>0</v>
      </c>
      <c r="BF38" s="545">
        <v>0</v>
      </c>
      <c r="BG38" s="545">
        <v>0</v>
      </c>
      <c r="BH38" s="929" t="s">
        <v>41</v>
      </c>
      <c r="BI38" s="870" t="s">
        <v>163</v>
      </c>
      <c r="BJ38" s="545">
        <f t="shared" si="49"/>
        <v>0</v>
      </c>
      <c r="BK38" s="545">
        <v>0</v>
      </c>
      <c r="BL38" s="545">
        <v>0</v>
      </c>
      <c r="BM38" s="545">
        <f t="shared" si="50"/>
        <v>0</v>
      </c>
      <c r="BN38" s="545">
        <v>0</v>
      </c>
      <c r="BO38" s="545">
        <v>0</v>
      </c>
      <c r="BP38" s="545">
        <f t="shared" si="51"/>
        <v>0</v>
      </c>
      <c r="BQ38" s="545">
        <v>0</v>
      </c>
      <c r="BR38" s="545">
        <v>0</v>
      </c>
      <c r="BS38" s="545">
        <f t="shared" si="52"/>
        <v>1</v>
      </c>
      <c r="BT38" s="545">
        <v>0</v>
      </c>
      <c r="BU38" s="545">
        <v>1</v>
      </c>
      <c r="BV38" s="545">
        <f t="shared" si="55"/>
        <v>0</v>
      </c>
      <c r="BW38" s="545">
        <v>0</v>
      </c>
      <c r="BX38" s="545">
        <v>0</v>
      </c>
      <c r="BY38" s="545">
        <f t="shared" si="53"/>
        <v>10</v>
      </c>
      <c r="BZ38" s="934">
        <v>7</v>
      </c>
      <c r="CA38" s="934">
        <v>3</v>
      </c>
      <c r="CB38" s="929" t="s">
        <v>41</v>
      </c>
    </row>
    <row r="39" spans="1:80" s="13" customFormat="1" ht="22.5" customHeight="1">
      <c r="A39" s="870" t="s">
        <v>164</v>
      </c>
      <c r="B39" s="545">
        <f t="shared" si="30"/>
        <v>16</v>
      </c>
      <c r="C39" s="545">
        <f t="shared" si="54"/>
        <v>8</v>
      </c>
      <c r="D39" s="545">
        <f t="shared" si="31"/>
        <v>8</v>
      </c>
      <c r="E39" s="545">
        <f t="shared" si="32"/>
        <v>0</v>
      </c>
      <c r="F39" s="545">
        <v>0</v>
      </c>
      <c r="G39" s="545">
        <v>0</v>
      </c>
      <c r="H39" s="545">
        <f t="shared" si="33"/>
        <v>0</v>
      </c>
      <c r="I39" s="545">
        <v>0</v>
      </c>
      <c r="J39" s="545">
        <v>0</v>
      </c>
      <c r="K39" s="545">
        <f t="shared" si="34"/>
        <v>1</v>
      </c>
      <c r="L39" s="545">
        <v>1</v>
      </c>
      <c r="M39" s="545">
        <v>0</v>
      </c>
      <c r="N39" s="545">
        <f t="shared" si="35"/>
        <v>0</v>
      </c>
      <c r="O39" s="545">
        <v>0</v>
      </c>
      <c r="P39" s="545">
        <v>0</v>
      </c>
      <c r="Q39" s="545">
        <f t="shared" si="36"/>
        <v>0</v>
      </c>
      <c r="R39" s="545">
        <v>0</v>
      </c>
      <c r="S39" s="545">
        <v>0</v>
      </c>
      <c r="T39" s="929" t="s">
        <v>42</v>
      </c>
      <c r="U39" s="870" t="s">
        <v>164</v>
      </c>
      <c r="V39" s="545">
        <f t="shared" si="37"/>
        <v>0</v>
      </c>
      <c r="W39" s="545">
        <v>0</v>
      </c>
      <c r="X39" s="545">
        <v>0</v>
      </c>
      <c r="Y39" s="545">
        <f t="shared" si="38"/>
        <v>8</v>
      </c>
      <c r="Z39" s="545">
        <v>2</v>
      </c>
      <c r="AA39" s="545">
        <v>6</v>
      </c>
      <c r="AB39" s="545">
        <f t="shared" si="39"/>
        <v>0</v>
      </c>
      <c r="AC39" s="545">
        <v>0</v>
      </c>
      <c r="AD39" s="545">
        <v>0</v>
      </c>
      <c r="AE39" s="545">
        <f t="shared" si="40"/>
        <v>3</v>
      </c>
      <c r="AF39" s="545">
        <v>1</v>
      </c>
      <c r="AG39" s="545">
        <v>2</v>
      </c>
      <c r="AH39" s="545">
        <f t="shared" si="41"/>
        <v>0</v>
      </c>
      <c r="AI39" s="545">
        <v>0</v>
      </c>
      <c r="AJ39" s="545">
        <v>0</v>
      </c>
      <c r="AK39" s="545">
        <f t="shared" si="42"/>
        <v>0</v>
      </c>
      <c r="AL39" s="545">
        <v>0</v>
      </c>
      <c r="AM39" s="545">
        <v>0</v>
      </c>
      <c r="AN39" s="929" t="s">
        <v>42</v>
      </c>
      <c r="AO39" s="870" t="s">
        <v>164</v>
      </c>
      <c r="AP39" s="545">
        <f t="shared" si="43"/>
        <v>0</v>
      </c>
      <c r="AQ39" s="545">
        <v>0</v>
      </c>
      <c r="AR39" s="545">
        <v>0</v>
      </c>
      <c r="AS39" s="545">
        <f t="shared" si="44"/>
        <v>0</v>
      </c>
      <c r="AT39" s="545">
        <v>0</v>
      </c>
      <c r="AU39" s="545">
        <v>0</v>
      </c>
      <c r="AV39" s="545">
        <f t="shared" si="45"/>
        <v>0</v>
      </c>
      <c r="AW39" s="545">
        <v>0</v>
      </c>
      <c r="AX39" s="545">
        <v>0</v>
      </c>
      <c r="AY39" s="545">
        <f t="shared" si="46"/>
        <v>0</v>
      </c>
      <c r="AZ39" s="545">
        <v>0</v>
      </c>
      <c r="BA39" s="545">
        <v>0</v>
      </c>
      <c r="BB39" s="545">
        <f t="shared" si="47"/>
        <v>2</v>
      </c>
      <c r="BC39" s="545">
        <v>2</v>
      </c>
      <c r="BD39" s="545">
        <v>0</v>
      </c>
      <c r="BE39" s="545">
        <f t="shared" si="48"/>
        <v>0</v>
      </c>
      <c r="BF39" s="545">
        <v>0</v>
      </c>
      <c r="BG39" s="545">
        <v>0</v>
      </c>
      <c r="BH39" s="929" t="s">
        <v>42</v>
      </c>
      <c r="BI39" s="870" t="s">
        <v>164</v>
      </c>
      <c r="BJ39" s="545">
        <f t="shared" si="49"/>
        <v>0</v>
      </c>
      <c r="BK39" s="545">
        <v>0</v>
      </c>
      <c r="BL39" s="545">
        <v>0</v>
      </c>
      <c r="BM39" s="545">
        <f t="shared" si="50"/>
        <v>0</v>
      </c>
      <c r="BN39" s="545">
        <v>0</v>
      </c>
      <c r="BO39" s="545">
        <v>0</v>
      </c>
      <c r="BP39" s="545">
        <f t="shared" si="51"/>
        <v>0</v>
      </c>
      <c r="BQ39" s="545">
        <v>0</v>
      </c>
      <c r="BR39" s="545">
        <v>0</v>
      </c>
      <c r="BS39" s="545">
        <f t="shared" si="52"/>
        <v>0</v>
      </c>
      <c r="BT39" s="545">
        <v>0</v>
      </c>
      <c r="BU39" s="545">
        <v>0</v>
      </c>
      <c r="BV39" s="545">
        <f t="shared" si="55"/>
        <v>1</v>
      </c>
      <c r="BW39" s="545">
        <v>1</v>
      </c>
      <c r="BX39" s="545">
        <v>0</v>
      </c>
      <c r="BY39" s="545">
        <f t="shared" si="53"/>
        <v>1</v>
      </c>
      <c r="BZ39" s="934">
        <v>1</v>
      </c>
      <c r="CA39" s="545">
        <v>0</v>
      </c>
      <c r="CB39" s="929" t="s">
        <v>42</v>
      </c>
    </row>
    <row r="40" spans="1:80" s="13" customFormat="1" ht="22.5" customHeight="1">
      <c r="A40" s="870" t="s">
        <v>165</v>
      </c>
      <c r="B40" s="545">
        <f t="shared" si="30"/>
        <v>31</v>
      </c>
      <c r="C40" s="545">
        <f t="shared" si="54"/>
        <v>14</v>
      </c>
      <c r="D40" s="545">
        <f t="shared" si="31"/>
        <v>17</v>
      </c>
      <c r="E40" s="545">
        <f t="shared" si="32"/>
        <v>0</v>
      </c>
      <c r="F40" s="545">
        <v>0</v>
      </c>
      <c r="G40" s="545">
        <v>0</v>
      </c>
      <c r="H40" s="545">
        <f t="shared" si="33"/>
        <v>0</v>
      </c>
      <c r="I40" s="545">
        <v>0</v>
      </c>
      <c r="J40" s="545">
        <v>0</v>
      </c>
      <c r="K40" s="545">
        <f t="shared" si="34"/>
        <v>0</v>
      </c>
      <c r="L40" s="545">
        <v>0</v>
      </c>
      <c r="M40" s="545">
        <v>0</v>
      </c>
      <c r="N40" s="545">
        <f t="shared" si="35"/>
        <v>0</v>
      </c>
      <c r="O40" s="545">
        <v>0</v>
      </c>
      <c r="P40" s="545">
        <v>0</v>
      </c>
      <c r="Q40" s="545">
        <f t="shared" si="36"/>
        <v>0</v>
      </c>
      <c r="R40" s="545">
        <v>0</v>
      </c>
      <c r="S40" s="545">
        <v>0</v>
      </c>
      <c r="T40" s="929" t="s">
        <v>43</v>
      </c>
      <c r="U40" s="870" t="s">
        <v>165</v>
      </c>
      <c r="V40" s="545">
        <f t="shared" si="37"/>
        <v>0</v>
      </c>
      <c r="W40" s="545">
        <v>0</v>
      </c>
      <c r="X40" s="545">
        <v>0</v>
      </c>
      <c r="Y40" s="545">
        <f t="shared" si="38"/>
        <v>22</v>
      </c>
      <c r="Z40" s="545">
        <v>8</v>
      </c>
      <c r="AA40" s="545">
        <v>14</v>
      </c>
      <c r="AB40" s="545">
        <f t="shared" si="39"/>
        <v>0</v>
      </c>
      <c r="AC40" s="545">
        <v>0</v>
      </c>
      <c r="AD40" s="545">
        <v>0</v>
      </c>
      <c r="AE40" s="545">
        <f t="shared" si="40"/>
        <v>0</v>
      </c>
      <c r="AF40" s="545">
        <v>0</v>
      </c>
      <c r="AG40" s="545">
        <v>0</v>
      </c>
      <c r="AH40" s="545">
        <f t="shared" si="41"/>
        <v>0</v>
      </c>
      <c r="AI40" s="545">
        <v>0</v>
      </c>
      <c r="AJ40" s="545">
        <v>0</v>
      </c>
      <c r="AK40" s="545">
        <f t="shared" si="42"/>
        <v>0</v>
      </c>
      <c r="AL40" s="545">
        <v>0</v>
      </c>
      <c r="AM40" s="545">
        <v>0</v>
      </c>
      <c r="AN40" s="929" t="s">
        <v>43</v>
      </c>
      <c r="AO40" s="870" t="s">
        <v>165</v>
      </c>
      <c r="AP40" s="545">
        <f t="shared" si="43"/>
        <v>0</v>
      </c>
      <c r="AQ40" s="545">
        <v>0</v>
      </c>
      <c r="AR40" s="545">
        <v>0</v>
      </c>
      <c r="AS40" s="545">
        <f t="shared" si="44"/>
        <v>0</v>
      </c>
      <c r="AT40" s="545">
        <v>0</v>
      </c>
      <c r="AU40" s="545">
        <v>0</v>
      </c>
      <c r="AV40" s="545">
        <f t="shared" si="45"/>
        <v>0</v>
      </c>
      <c r="AW40" s="545">
        <v>0</v>
      </c>
      <c r="AX40" s="545">
        <v>0</v>
      </c>
      <c r="AY40" s="545">
        <f t="shared" si="46"/>
        <v>0</v>
      </c>
      <c r="AZ40" s="545">
        <v>0</v>
      </c>
      <c r="BA40" s="545">
        <v>0</v>
      </c>
      <c r="BB40" s="545">
        <f t="shared" si="47"/>
        <v>4</v>
      </c>
      <c r="BC40" s="545">
        <v>4</v>
      </c>
      <c r="BD40" s="545">
        <v>0</v>
      </c>
      <c r="BE40" s="545">
        <f t="shared" si="48"/>
        <v>0</v>
      </c>
      <c r="BF40" s="545">
        <v>0</v>
      </c>
      <c r="BG40" s="545">
        <v>0</v>
      </c>
      <c r="BH40" s="929" t="s">
        <v>43</v>
      </c>
      <c r="BI40" s="870" t="s">
        <v>165</v>
      </c>
      <c r="BJ40" s="545">
        <f t="shared" si="49"/>
        <v>0</v>
      </c>
      <c r="BK40" s="545">
        <v>0</v>
      </c>
      <c r="BL40" s="545">
        <v>0</v>
      </c>
      <c r="BM40" s="545">
        <f t="shared" si="50"/>
        <v>0</v>
      </c>
      <c r="BN40" s="545">
        <v>0</v>
      </c>
      <c r="BO40" s="545">
        <v>0</v>
      </c>
      <c r="BP40" s="545">
        <f t="shared" si="51"/>
        <v>0</v>
      </c>
      <c r="BQ40" s="545">
        <v>0</v>
      </c>
      <c r="BR40" s="545">
        <v>0</v>
      </c>
      <c r="BS40" s="545">
        <f t="shared" si="52"/>
        <v>5</v>
      </c>
      <c r="BT40" s="545">
        <v>2</v>
      </c>
      <c r="BU40" s="545">
        <v>3</v>
      </c>
      <c r="BV40" s="545">
        <f t="shared" si="55"/>
        <v>0</v>
      </c>
      <c r="BW40" s="545">
        <v>0</v>
      </c>
      <c r="BX40" s="545">
        <v>0</v>
      </c>
      <c r="BY40" s="545">
        <f t="shared" si="53"/>
        <v>0</v>
      </c>
      <c r="BZ40" s="545">
        <v>0</v>
      </c>
      <c r="CA40" s="545">
        <v>0</v>
      </c>
      <c r="CB40" s="929" t="s">
        <v>43</v>
      </c>
    </row>
    <row r="41" spans="1:80" s="13" customFormat="1" ht="22.5" customHeight="1">
      <c r="A41" s="870" t="s">
        <v>166</v>
      </c>
      <c r="B41" s="545">
        <f t="shared" si="30"/>
        <v>18</v>
      </c>
      <c r="C41" s="545">
        <f t="shared" si="54"/>
        <v>5</v>
      </c>
      <c r="D41" s="545">
        <f t="shared" si="31"/>
        <v>13</v>
      </c>
      <c r="E41" s="545">
        <f t="shared" si="32"/>
        <v>0</v>
      </c>
      <c r="F41" s="545">
        <v>0</v>
      </c>
      <c r="G41" s="545">
        <v>0</v>
      </c>
      <c r="H41" s="545">
        <f t="shared" si="33"/>
        <v>0</v>
      </c>
      <c r="I41" s="545">
        <v>0</v>
      </c>
      <c r="J41" s="545">
        <v>0</v>
      </c>
      <c r="K41" s="545">
        <f t="shared" si="34"/>
        <v>0</v>
      </c>
      <c r="L41" s="545">
        <v>0</v>
      </c>
      <c r="M41" s="545">
        <v>0</v>
      </c>
      <c r="N41" s="545">
        <f t="shared" si="35"/>
        <v>1</v>
      </c>
      <c r="O41" s="545">
        <v>0</v>
      </c>
      <c r="P41" s="545">
        <v>1</v>
      </c>
      <c r="Q41" s="545">
        <f t="shared" si="36"/>
        <v>2</v>
      </c>
      <c r="R41" s="545">
        <v>0</v>
      </c>
      <c r="S41" s="545">
        <v>2</v>
      </c>
      <c r="T41" s="929" t="s">
        <v>31</v>
      </c>
      <c r="U41" s="870" t="s">
        <v>166</v>
      </c>
      <c r="V41" s="545">
        <f t="shared" si="37"/>
        <v>0</v>
      </c>
      <c r="W41" s="545">
        <v>0</v>
      </c>
      <c r="X41" s="545">
        <v>0</v>
      </c>
      <c r="Y41" s="545">
        <f t="shared" si="38"/>
        <v>2</v>
      </c>
      <c r="Z41" s="545"/>
      <c r="AA41" s="545">
        <v>2</v>
      </c>
      <c r="AB41" s="545">
        <f t="shared" si="39"/>
        <v>0</v>
      </c>
      <c r="AC41" s="545">
        <v>0</v>
      </c>
      <c r="AD41" s="545">
        <v>0</v>
      </c>
      <c r="AE41" s="545">
        <f t="shared" si="40"/>
        <v>4</v>
      </c>
      <c r="AF41" s="545">
        <v>1</v>
      </c>
      <c r="AG41" s="545">
        <v>3</v>
      </c>
      <c r="AH41" s="545">
        <f t="shared" si="41"/>
        <v>0</v>
      </c>
      <c r="AI41" s="545">
        <v>0</v>
      </c>
      <c r="AJ41" s="545">
        <v>0</v>
      </c>
      <c r="AK41" s="545">
        <f t="shared" si="42"/>
        <v>0</v>
      </c>
      <c r="AL41" s="545">
        <v>0</v>
      </c>
      <c r="AM41" s="545">
        <v>0</v>
      </c>
      <c r="AN41" s="929" t="s">
        <v>31</v>
      </c>
      <c r="AO41" s="870" t="s">
        <v>166</v>
      </c>
      <c r="AP41" s="545">
        <f t="shared" si="43"/>
        <v>0</v>
      </c>
      <c r="AQ41" s="545">
        <v>0</v>
      </c>
      <c r="AR41" s="545">
        <v>0</v>
      </c>
      <c r="AS41" s="545">
        <f t="shared" si="44"/>
        <v>0</v>
      </c>
      <c r="AT41" s="545">
        <v>0</v>
      </c>
      <c r="AU41" s="545">
        <v>0</v>
      </c>
      <c r="AV41" s="545">
        <f t="shared" si="45"/>
        <v>0</v>
      </c>
      <c r="AW41" s="545">
        <v>0</v>
      </c>
      <c r="AX41" s="545">
        <v>0</v>
      </c>
      <c r="AY41" s="545">
        <f t="shared" si="46"/>
        <v>2</v>
      </c>
      <c r="AZ41" s="545">
        <v>2</v>
      </c>
      <c r="BA41" s="545">
        <v>0</v>
      </c>
      <c r="BB41" s="545">
        <f t="shared" si="47"/>
        <v>1</v>
      </c>
      <c r="BC41" s="545">
        <v>1</v>
      </c>
      <c r="BD41" s="545">
        <v>0</v>
      </c>
      <c r="BE41" s="545">
        <f t="shared" si="48"/>
        <v>0</v>
      </c>
      <c r="BF41" s="545">
        <v>0</v>
      </c>
      <c r="BG41" s="545">
        <v>0</v>
      </c>
      <c r="BH41" s="929" t="s">
        <v>31</v>
      </c>
      <c r="BI41" s="870" t="s">
        <v>166</v>
      </c>
      <c r="BJ41" s="545">
        <f t="shared" si="49"/>
        <v>0</v>
      </c>
      <c r="BK41" s="545">
        <v>0</v>
      </c>
      <c r="BL41" s="545">
        <v>0</v>
      </c>
      <c r="BM41" s="545">
        <f t="shared" si="50"/>
        <v>0</v>
      </c>
      <c r="BN41" s="545">
        <v>0</v>
      </c>
      <c r="BO41" s="545">
        <v>0</v>
      </c>
      <c r="BP41" s="545">
        <f t="shared" si="51"/>
        <v>0</v>
      </c>
      <c r="BQ41" s="545">
        <v>0</v>
      </c>
      <c r="BR41" s="545">
        <v>0</v>
      </c>
      <c r="BS41" s="545">
        <f t="shared" si="52"/>
        <v>0</v>
      </c>
      <c r="BT41" s="545">
        <v>0</v>
      </c>
      <c r="BU41" s="545">
        <v>0</v>
      </c>
      <c r="BV41" s="545">
        <f t="shared" si="55"/>
        <v>0</v>
      </c>
      <c r="BW41" s="545">
        <v>0</v>
      </c>
      <c r="BX41" s="545">
        <v>0</v>
      </c>
      <c r="BY41" s="545">
        <v>6</v>
      </c>
      <c r="BZ41" s="934">
        <v>1</v>
      </c>
      <c r="CA41" s="934">
        <v>5</v>
      </c>
      <c r="CB41" s="929" t="s">
        <v>31</v>
      </c>
    </row>
    <row r="42" spans="1:80" s="13" customFormat="1" ht="22.5" customHeight="1">
      <c r="A42" s="870" t="s">
        <v>608</v>
      </c>
      <c r="B42" s="545">
        <f t="shared" si="30"/>
        <v>218</v>
      </c>
      <c r="C42" s="545">
        <f t="shared" si="54"/>
        <v>92</v>
      </c>
      <c r="D42" s="545">
        <f t="shared" si="31"/>
        <v>126</v>
      </c>
      <c r="E42" s="930">
        <f t="shared" si="32"/>
        <v>7</v>
      </c>
      <c r="F42" s="545">
        <v>0</v>
      </c>
      <c r="G42" s="930">
        <v>7</v>
      </c>
      <c r="H42" s="930">
        <f t="shared" si="33"/>
        <v>3</v>
      </c>
      <c r="I42" s="930">
        <v>1</v>
      </c>
      <c r="J42" s="930">
        <v>2</v>
      </c>
      <c r="K42" s="930">
        <f t="shared" si="34"/>
        <v>18</v>
      </c>
      <c r="L42" s="930">
        <v>9</v>
      </c>
      <c r="M42" s="930">
        <v>9</v>
      </c>
      <c r="N42" s="930">
        <f t="shared" si="35"/>
        <v>29</v>
      </c>
      <c r="O42" s="930">
        <v>10</v>
      </c>
      <c r="P42" s="930">
        <v>19</v>
      </c>
      <c r="Q42" s="930">
        <f t="shared" si="36"/>
        <v>11</v>
      </c>
      <c r="R42" s="930">
        <v>3</v>
      </c>
      <c r="S42" s="930">
        <v>8</v>
      </c>
      <c r="T42" s="929" t="s">
        <v>32</v>
      </c>
      <c r="U42" s="870" t="s">
        <v>608</v>
      </c>
      <c r="V42" s="930">
        <f t="shared" si="37"/>
        <v>9</v>
      </c>
      <c r="W42" s="930">
        <v>6</v>
      </c>
      <c r="X42" s="930">
        <v>3</v>
      </c>
      <c r="Y42" s="930">
        <f t="shared" si="38"/>
        <v>58</v>
      </c>
      <c r="Z42" s="930">
        <v>27</v>
      </c>
      <c r="AA42" s="930">
        <v>31</v>
      </c>
      <c r="AB42" s="930">
        <f t="shared" si="39"/>
        <v>0</v>
      </c>
      <c r="AC42" s="545">
        <v>0</v>
      </c>
      <c r="AD42" s="545">
        <v>0</v>
      </c>
      <c r="AE42" s="930">
        <f t="shared" si="40"/>
        <v>2</v>
      </c>
      <c r="AF42" s="930">
        <v>1</v>
      </c>
      <c r="AG42" s="930">
        <v>1</v>
      </c>
      <c r="AH42" s="930">
        <f t="shared" si="41"/>
        <v>3</v>
      </c>
      <c r="AI42" s="930">
        <v>3</v>
      </c>
      <c r="AJ42" s="545">
        <v>0</v>
      </c>
      <c r="AK42" s="930">
        <f t="shared" si="42"/>
        <v>0</v>
      </c>
      <c r="AL42" s="545">
        <v>0</v>
      </c>
      <c r="AM42" s="545">
        <v>0</v>
      </c>
      <c r="AN42" s="929" t="s">
        <v>32</v>
      </c>
      <c r="AO42" s="870" t="s">
        <v>608</v>
      </c>
      <c r="AP42" s="930">
        <f t="shared" si="43"/>
        <v>0</v>
      </c>
      <c r="AQ42" s="545">
        <v>0</v>
      </c>
      <c r="AR42" s="545">
        <v>0</v>
      </c>
      <c r="AS42" s="930">
        <f t="shared" si="44"/>
        <v>0</v>
      </c>
      <c r="AT42" s="545">
        <v>0</v>
      </c>
      <c r="AU42" s="545">
        <v>0</v>
      </c>
      <c r="AV42" s="930">
        <f t="shared" si="45"/>
        <v>0</v>
      </c>
      <c r="AW42" s="545">
        <v>0</v>
      </c>
      <c r="AX42" s="545">
        <v>0</v>
      </c>
      <c r="AY42" s="930">
        <f t="shared" si="46"/>
        <v>0</v>
      </c>
      <c r="AZ42" s="545">
        <v>0</v>
      </c>
      <c r="BA42" s="545">
        <v>0</v>
      </c>
      <c r="BB42" s="930">
        <f t="shared" si="47"/>
        <v>1</v>
      </c>
      <c r="BC42" s="545">
        <v>0</v>
      </c>
      <c r="BD42" s="930">
        <v>1</v>
      </c>
      <c r="BE42" s="930">
        <f t="shared" si="48"/>
        <v>0</v>
      </c>
      <c r="BF42" s="545">
        <v>0</v>
      </c>
      <c r="BG42" s="545">
        <v>0</v>
      </c>
      <c r="BH42" s="929" t="s">
        <v>32</v>
      </c>
      <c r="BI42" s="870" t="s">
        <v>608</v>
      </c>
      <c r="BJ42" s="930">
        <f t="shared" si="49"/>
        <v>0</v>
      </c>
      <c r="BK42" s="545">
        <v>0</v>
      </c>
      <c r="BL42" s="545">
        <v>0</v>
      </c>
      <c r="BM42" s="930">
        <f t="shared" si="50"/>
        <v>0</v>
      </c>
      <c r="BN42" s="545">
        <v>0</v>
      </c>
      <c r="BO42" s="545">
        <v>0</v>
      </c>
      <c r="BP42" s="930">
        <f t="shared" si="51"/>
        <v>2</v>
      </c>
      <c r="BQ42" s="930">
        <v>1</v>
      </c>
      <c r="BR42" s="930">
        <v>1</v>
      </c>
      <c r="BS42" s="930">
        <f t="shared" si="52"/>
        <v>0</v>
      </c>
      <c r="BT42" s="545">
        <v>0</v>
      </c>
      <c r="BU42" s="545">
        <v>0</v>
      </c>
      <c r="BV42" s="930">
        <f t="shared" si="55"/>
        <v>2</v>
      </c>
      <c r="BW42" s="545">
        <v>1</v>
      </c>
      <c r="BX42" s="545">
        <v>1</v>
      </c>
      <c r="BY42" s="930">
        <f t="shared" si="53"/>
        <v>73</v>
      </c>
      <c r="BZ42" s="934">
        <v>30</v>
      </c>
      <c r="CA42" s="934">
        <v>43</v>
      </c>
      <c r="CB42" s="929" t="s">
        <v>32</v>
      </c>
    </row>
    <row r="43" spans="1:80" s="13" customFormat="1" ht="22.5" customHeight="1">
      <c r="A43" s="870" t="s">
        <v>609</v>
      </c>
      <c r="B43" s="545">
        <f t="shared" si="30"/>
        <v>101</v>
      </c>
      <c r="C43" s="545">
        <f t="shared" si="54"/>
        <v>37</v>
      </c>
      <c r="D43" s="545">
        <f t="shared" si="31"/>
        <v>64</v>
      </c>
      <c r="E43" s="930">
        <f t="shared" si="32"/>
        <v>0</v>
      </c>
      <c r="F43" s="545">
        <v>0</v>
      </c>
      <c r="G43" s="545">
        <v>0</v>
      </c>
      <c r="H43" s="930">
        <f t="shared" si="33"/>
        <v>1</v>
      </c>
      <c r="I43" s="545">
        <v>0</v>
      </c>
      <c r="J43" s="930">
        <v>1</v>
      </c>
      <c r="K43" s="930">
        <f t="shared" si="34"/>
        <v>7</v>
      </c>
      <c r="L43" s="930">
        <v>4</v>
      </c>
      <c r="M43" s="930">
        <v>3</v>
      </c>
      <c r="N43" s="930">
        <f t="shared" si="35"/>
        <v>16</v>
      </c>
      <c r="O43" s="930">
        <v>4</v>
      </c>
      <c r="P43" s="930">
        <v>12</v>
      </c>
      <c r="Q43" s="930">
        <f t="shared" si="36"/>
        <v>5</v>
      </c>
      <c r="R43" s="545">
        <v>0</v>
      </c>
      <c r="S43" s="930">
        <v>5</v>
      </c>
      <c r="T43" s="929" t="s">
        <v>33</v>
      </c>
      <c r="U43" s="870" t="s">
        <v>609</v>
      </c>
      <c r="V43" s="930">
        <f t="shared" si="37"/>
        <v>4</v>
      </c>
      <c r="W43" s="930">
        <v>4</v>
      </c>
      <c r="X43" s="545">
        <v>0</v>
      </c>
      <c r="Y43" s="930">
        <f t="shared" si="38"/>
        <v>18</v>
      </c>
      <c r="Z43" s="930">
        <v>5</v>
      </c>
      <c r="AA43" s="930">
        <v>13</v>
      </c>
      <c r="AB43" s="930">
        <f t="shared" si="39"/>
        <v>0</v>
      </c>
      <c r="AC43" s="545">
        <v>0</v>
      </c>
      <c r="AD43" s="545">
        <v>0</v>
      </c>
      <c r="AE43" s="930">
        <f t="shared" si="40"/>
        <v>1</v>
      </c>
      <c r="AF43" s="545">
        <v>0</v>
      </c>
      <c r="AG43" s="930">
        <v>1</v>
      </c>
      <c r="AH43" s="930">
        <f t="shared" si="41"/>
        <v>2</v>
      </c>
      <c r="AI43" s="930">
        <v>2</v>
      </c>
      <c r="AJ43" s="545">
        <v>0</v>
      </c>
      <c r="AK43" s="930">
        <f t="shared" si="42"/>
        <v>0</v>
      </c>
      <c r="AL43" s="545">
        <v>0</v>
      </c>
      <c r="AM43" s="545">
        <v>0</v>
      </c>
      <c r="AN43" s="929" t="s">
        <v>33</v>
      </c>
      <c r="AO43" s="870" t="s">
        <v>609</v>
      </c>
      <c r="AP43" s="930">
        <f t="shared" si="43"/>
        <v>2</v>
      </c>
      <c r="AQ43" s="545">
        <v>0</v>
      </c>
      <c r="AR43" s="545">
        <v>2</v>
      </c>
      <c r="AS43" s="930">
        <f t="shared" si="44"/>
        <v>1</v>
      </c>
      <c r="AT43" s="545">
        <v>1</v>
      </c>
      <c r="AU43" s="545">
        <v>0</v>
      </c>
      <c r="AV43" s="930">
        <f t="shared" si="45"/>
        <v>0</v>
      </c>
      <c r="AW43" s="545">
        <v>0</v>
      </c>
      <c r="AX43" s="545">
        <v>0</v>
      </c>
      <c r="AY43" s="930">
        <f t="shared" si="46"/>
        <v>1</v>
      </c>
      <c r="AZ43" s="545">
        <v>1</v>
      </c>
      <c r="BA43" s="545">
        <v>0</v>
      </c>
      <c r="BB43" s="930">
        <f t="shared" si="47"/>
        <v>0</v>
      </c>
      <c r="BC43" s="545">
        <v>0</v>
      </c>
      <c r="BD43" s="545">
        <v>0</v>
      </c>
      <c r="BE43" s="930">
        <f t="shared" si="48"/>
        <v>0</v>
      </c>
      <c r="BF43" s="545">
        <v>0</v>
      </c>
      <c r="BG43" s="545">
        <v>0</v>
      </c>
      <c r="BH43" s="929" t="s">
        <v>33</v>
      </c>
      <c r="BI43" s="870" t="s">
        <v>609</v>
      </c>
      <c r="BJ43" s="930">
        <f t="shared" si="49"/>
        <v>0</v>
      </c>
      <c r="BK43" s="545">
        <v>0</v>
      </c>
      <c r="BL43" s="545">
        <v>0</v>
      </c>
      <c r="BM43" s="930">
        <f t="shared" si="50"/>
        <v>0</v>
      </c>
      <c r="BN43" s="545">
        <v>0</v>
      </c>
      <c r="BO43" s="545">
        <v>0</v>
      </c>
      <c r="BP43" s="930">
        <f t="shared" si="51"/>
        <v>1</v>
      </c>
      <c r="BQ43" s="930">
        <v>1</v>
      </c>
      <c r="BR43" s="545">
        <v>0</v>
      </c>
      <c r="BS43" s="930">
        <f t="shared" si="52"/>
        <v>0</v>
      </c>
      <c r="BT43" s="545">
        <v>0</v>
      </c>
      <c r="BU43" s="545">
        <v>0</v>
      </c>
      <c r="BV43" s="930">
        <f t="shared" si="55"/>
        <v>0</v>
      </c>
      <c r="BW43" s="545">
        <v>0</v>
      </c>
      <c r="BX43" s="545">
        <v>0</v>
      </c>
      <c r="BY43" s="930">
        <f t="shared" si="53"/>
        <v>42</v>
      </c>
      <c r="BZ43" s="934">
        <v>15</v>
      </c>
      <c r="CA43" s="934">
        <v>27</v>
      </c>
      <c r="CB43" s="929" t="s">
        <v>33</v>
      </c>
    </row>
    <row r="44" spans="1:80" s="13" customFormat="1" ht="22.5" customHeight="1">
      <c r="A44" s="870" t="s">
        <v>610</v>
      </c>
      <c r="B44" s="545">
        <f t="shared" si="30"/>
        <v>195</v>
      </c>
      <c r="C44" s="545">
        <f t="shared" si="54"/>
        <v>82</v>
      </c>
      <c r="D44" s="545">
        <f t="shared" si="31"/>
        <v>113</v>
      </c>
      <c r="E44" s="930">
        <f t="shared" si="32"/>
        <v>3</v>
      </c>
      <c r="F44" s="930">
        <v>1</v>
      </c>
      <c r="G44" s="930">
        <v>2</v>
      </c>
      <c r="H44" s="930">
        <f t="shared" si="33"/>
        <v>8</v>
      </c>
      <c r="I44" s="930">
        <v>4</v>
      </c>
      <c r="J44" s="930">
        <v>4</v>
      </c>
      <c r="K44" s="930">
        <f t="shared" si="34"/>
        <v>4</v>
      </c>
      <c r="L44" s="930">
        <v>3</v>
      </c>
      <c r="M44" s="930">
        <v>1</v>
      </c>
      <c r="N44" s="930">
        <f t="shared" si="35"/>
        <v>28</v>
      </c>
      <c r="O44" s="930">
        <v>13</v>
      </c>
      <c r="P44" s="930">
        <v>15</v>
      </c>
      <c r="Q44" s="930">
        <f t="shared" si="36"/>
        <v>19</v>
      </c>
      <c r="R44" s="930">
        <v>4</v>
      </c>
      <c r="S44" s="930">
        <v>15</v>
      </c>
      <c r="T44" s="929" t="s">
        <v>112</v>
      </c>
      <c r="U44" s="870" t="s">
        <v>610</v>
      </c>
      <c r="V44" s="930">
        <f t="shared" si="37"/>
        <v>7</v>
      </c>
      <c r="W44" s="930">
        <v>7</v>
      </c>
      <c r="X44" s="545">
        <v>0</v>
      </c>
      <c r="Y44" s="930">
        <f t="shared" si="38"/>
        <v>46</v>
      </c>
      <c r="Z44" s="930">
        <v>18</v>
      </c>
      <c r="AA44" s="930">
        <v>28</v>
      </c>
      <c r="AB44" s="930">
        <f t="shared" si="39"/>
        <v>0</v>
      </c>
      <c r="AC44" s="545">
        <v>0</v>
      </c>
      <c r="AD44" s="545">
        <v>0</v>
      </c>
      <c r="AE44" s="930">
        <f t="shared" si="40"/>
        <v>6</v>
      </c>
      <c r="AF44" s="545">
        <v>0</v>
      </c>
      <c r="AG44" s="930">
        <v>6</v>
      </c>
      <c r="AH44" s="930">
        <f t="shared" si="41"/>
        <v>3</v>
      </c>
      <c r="AI44" s="930">
        <v>3</v>
      </c>
      <c r="AJ44" s="545">
        <v>0</v>
      </c>
      <c r="AK44" s="930">
        <f t="shared" si="42"/>
        <v>0</v>
      </c>
      <c r="AL44" s="545">
        <v>0</v>
      </c>
      <c r="AM44" s="545">
        <v>0</v>
      </c>
      <c r="AN44" s="929" t="s">
        <v>112</v>
      </c>
      <c r="AO44" s="870" t="s">
        <v>610</v>
      </c>
      <c r="AP44" s="930">
        <f t="shared" si="43"/>
        <v>0</v>
      </c>
      <c r="AQ44" s="545">
        <v>0</v>
      </c>
      <c r="AR44" s="545">
        <v>0</v>
      </c>
      <c r="AS44" s="930">
        <f t="shared" si="44"/>
        <v>0</v>
      </c>
      <c r="AT44" s="545">
        <v>0</v>
      </c>
      <c r="AU44" s="545">
        <v>0</v>
      </c>
      <c r="AV44" s="930">
        <f t="shared" si="45"/>
        <v>0</v>
      </c>
      <c r="AW44" s="545">
        <v>0</v>
      </c>
      <c r="AX44" s="545">
        <v>0</v>
      </c>
      <c r="AY44" s="930">
        <f t="shared" si="46"/>
        <v>0</v>
      </c>
      <c r="AZ44" s="545">
        <v>0</v>
      </c>
      <c r="BA44" s="545">
        <v>0</v>
      </c>
      <c r="BB44" s="930">
        <f t="shared" si="47"/>
        <v>1</v>
      </c>
      <c r="BC44" s="545">
        <v>1</v>
      </c>
      <c r="BD44" s="545">
        <v>0</v>
      </c>
      <c r="BE44" s="930">
        <f t="shared" si="48"/>
        <v>0</v>
      </c>
      <c r="BF44" s="545">
        <v>0</v>
      </c>
      <c r="BG44" s="545">
        <v>0</v>
      </c>
      <c r="BH44" s="929" t="s">
        <v>112</v>
      </c>
      <c r="BI44" s="870" t="s">
        <v>610</v>
      </c>
      <c r="BJ44" s="930">
        <f t="shared" si="49"/>
        <v>0</v>
      </c>
      <c r="BK44" s="545">
        <v>0</v>
      </c>
      <c r="BL44" s="545">
        <v>0</v>
      </c>
      <c r="BM44" s="930">
        <f t="shared" si="50"/>
        <v>0</v>
      </c>
      <c r="BN44" s="545">
        <v>0</v>
      </c>
      <c r="BO44" s="545">
        <v>0</v>
      </c>
      <c r="BP44" s="930">
        <f t="shared" si="51"/>
        <v>0</v>
      </c>
      <c r="BQ44" s="545">
        <v>0</v>
      </c>
      <c r="BR44" s="545">
        <v>0</v>
      </c>
      <c r="BS44" s="930">
        <f t="shared" si="52"/>
        <v>3</v>
      </c>
      <c r="BT44" s="930">
        <v>1</v>
      </c>
      <c r="BU44" s="930">
        <v>2</v>
      </c>
      <c r="BV44" s="930">
        <f t="shared" si="55"/>
        <v>0</v>
      </c>
      <c r="BW44" s="545">
        <v>0</v>
      </c>
      <c r="BX44" s="545">
        <v>0</v>
      </c>
      <c r="BY44" s="930">
        <f t="shared" si="53"/>
        <v>67</v>
      </c>
      <c r="BZ44" s="934">
        <v>27</v>
      </c>
      <c r="CA44" s="934">
        <v>40</v>
      </c>
      <c r="CB44" s="929" t="s">
        <v>112</v>
      </c>
    </row>
    <row r="45" spans="1:80" s="13" customFormat="1" ht="22.5" customHeight="1">
      <c r="A45" s="870" t="s">
        <v>611</v>
      </c>
      <c r="B45" s="545">
        <f t="shared" si="30"/>
        <v>183</v>
      </c>
      <c r="C45" s="545">
        <f t="shared" si="54"/>
        <v>110</v>
      </c>
      <c r="D45" s="545">
        <f t="shared" si="31"/>
        <v>73</v>
      </c>
      <c r="E45" s="930">
        <f t="shared" si="32"/>
        <v>2</v>
      </c>
      <c r="F45" s="545">
        <v>0</v>
      </c>
      <c r="G45" s="930">
        <v>2</v>
      </c>
      <c r="H45" s="930">
        <f t="shared" si="33"/>
        <v>0</v>
      </c>
      <c r="I45" s="545">
        <v>0</v>
      </c>
      <c r="J45" s="545">
        <v>0</v>
      </c>
      <c r="K45" s="930">
        <f t="shared" si="34"/>
        <v>3</v>
      </c>
      <c r="L45" s="545">
        <v>1</v>
      </c>
      <c r="M45" s="545">
        <v>2</v>
      </c>
      <c r="N45" s="930">
        <f t="shared" si="35"/>
        <v>23</v>
      </c>
      <c r="O45" s="930">
        <v>9</v>
      </c>
      <c r="P45" s="930">
        <v>14</v>
      </c>
      <c r="Q45" s="930">
        <f t="shared" si="36"/>
        <v>9</v>
      </c>
      <c r="R45" s="930">
        <v>2</v>
      </c>
      <c r="S45" s="930">
        <v>7</v>
      </c>
      <c r="T45" s="929" t="s">
        <v>113</v>
      </c>
      <c r="U45" s="870" t="s">
        <v>611</v>
      </c>
      <c r="V45" s="930">
        <f t="shared" si="37"/>
        <v>23</v>
      </c>
      <c r="W45" s="930">
        <v>22</v>
      </c>
      <c r="X45" s="930">
        <v>1</v>
      </c>
      <c r="Y45" s="930">
        <f t="shared" si="38"/>
        <v>78</v>
      </c>
      <c r="Z45" s="930">
        <v>46</v>
      </c>
      <c r="AA45" s="930">
        <v>32</v>
      </c>
      <c r="AB45" s="930">
        <f t="shared" si="39"/>
        <v>0</v>
      </c>
      <c r="AC45" s="545">
        <v>0</v>
      </c>
      <c r="AD45" s="545">
        <v>0</v>
      </c>
      <c r="AE45" s="930">
        <f t="shared" si="40"/>
        <v>2</v>
      </c>
      <c r="AF45" s="545">
        <v>0</v>
      </c>
      <c r="AG45" s="545">
        <v>2</v>
      </c>
      <c r="AH45" s="930">
        <f t="shared" si="41"/>
        <v>9</v>
      </c>
      <c r="AI45" s="545">
        <v>9</v>
      </c>
      <c r="AJ45" s="545">
        <v>0</v>
      </c>
      <c r="AK45" s="930">
        <f t="shared" si="42"/>
        <v>0</v>
      </c>
      <c r="AL45" s="545">
        <v>0</v>
      </c>
      <c r="AM45" s="545">
        <v>0</v>
      </c>
      <c r="AN45" s="929" t="s">
        <v>113</v>
      </c>
      <c r="AO45" s="870" t="s">
        <v>611</v>
      </c>
      <c r="AP45" s="930">
        <f t="shared" si="43"/>
        <v>1</v>
      </c>
      <c r="AQ45" s="545">
        <v>1</v>
      </c>
      <c r="AR45" s="545">
        <v>0</v>
      </c>
      <c r="AS45" s="930">
        <f t="shared" si="44"/>
        <v>0</v>
      </c>
      <c r="AT45" s="545">
        <v>0</v>
      </c>
      <c r="AU45" s="545">
        <v>0</v>
      </c>
      <c r="AV45" s="930">
        <f t="shared" si="45"/>
        <v>0</v>
      </c>
      <c r="AW45" s="545">
        <v>0</v>
      </c>
      <c r="AX45" s="545">
        <v>0</v>
      </c>
      <c r="AY45" s="930">
        <f t="shared" si="46"/>
        <v>0</v>
      </c>
      <c r="AZ45" s="545">
        <v>0</v>
      </c>
      <c r="BA45" s="545">
        <v>0</v>
      </c>
      <c r="BB45" s="930">
        <f t="shared" si="47"/>
        <v>2</v>
      </c>
      <c r="BC45" s="930">
        <v>2</v>
      </c>
      <c r="BD45" s="545">
        <v>0</v>
      </c>
      <c r="BE45" s="930">
        <f t="shared" si="48"/>
        <v>0</v>
      </c>
      <c r="BF45" s="545">
        <v>0</v>
      </c>
      <c r="BG45" s="545">
        <v>0</v>
      </c>
      <c r="BH45" s="929" t="s">
        <v>113</v>
      </c>
      <c r="BI45" s="870" t="s">
        <v>611</v>
      </c>
      <c r="BJ45" s="930">
        <f t="shared" si="49"/>
        <v>0</v>
      </c>
      <c r="BK45" s="545">
        <v>0</v>
      </c>
      <c r="BL45" s="545">
        <v>0</v>
      </c>
      <c r="BM45" s="930">
        <f t="shared" si="50"/>
        <v>0</v>
      </c>
      <c r="BN45" s="545">
        <v>0</v>
      </c>
      <c r="BO45" s="545">
        <v>0</v>
      </c>
      <c r="BP45" s="930">
        <f t="shared" si="51"/>
        <v>0</v>
      </c>
      <c r="BQ45" s="545">
        <v>0</v>
      </c>
      <c r="BR45" s="545">
        <v>0</v>
      </c>
      <c r="BS45" s="930">
        <f t="shared" si="52"/>
        <v>3</v>
      </c>
      <c r="BT45" s="545">
        <v>0</v>
      </c>
      <c r="BU45" s="930">
        <v>3</v>
      </c>
      <c r="BV45" s="930">
        <f t="shared" si="55"/>
        <v>0</v>
      </c>
      <c r="BW45" s="545">
        <v>0</v>
      </c>
      <c r="BX45" s="545">
        <v>0</v>
      </c>
      <c r="BY45" s="930">
        <f t="shared" si="53"/>
        <v>28</v>
      </c>
      <c r="BZ45" s="934">
        <v>18</v>
      </c>
      <c r="CA45" s="934">
        <v>10</v>
      </c>
      <c r="CB45" s="929" t="s">
        <v>113</v>
      </c>
    </row>
    <row r="46" spans="1:80" s="13" customFormat="1" ht="22.5" customHeight="1">
      <c r="A46" s="870" t="s">
        <v>612</v>
      </c>
      <c r="B46" s="545">
        <f t="shared" si="30"/>
        <v>536</v>
      </c>
      <c r="C46" s="545">
        <f t="shared" si="54"/>
        <v>494</v>
      </c>
      <c r="D46" s="545">
        <f t="shared" si="31"/>
        <v>42</v>
      </c>
      <c r="E46" s="930">
        <f t="shared" si="32"/>
        <v>1</v>
      </c>
      <c r="F46" s="545">
        <v>0</v>
      </c>
      <c r="G46" s="930">
        <v>1</v>
      </c>
      <c r="H46" s="930">
        <f t="shared" si="33"/>
        <v>1</v>
      </c>
      <c r="I46" s="545">
        <v>0</v>
      </c>
      <c r="J46" s="930">
        <v>1</v>
      </c>
      <c r="K46" s="930">
        <f t="shared" si="34"/>
        <v>3</v>
      </c>
      <c r="L46" s="930">
        <v>3</v>
      </c>
      <c r="M46" s="545">
        <v>0</v>
      </c>
      <c r="N46" s="930">
        <f t="shared" si="35"/>
        <v>56</v>
      </c>
      <c r="O46" s="930">
        <v>46</v>
      </c>
      <c r="P46" s="930">
        <v>10</v>
      </c>
      <c r="Q46" s="930">
        <f t="shared" si="36"/>
        <v>3</v>
      </c>
      <c r="R46" s="545">
        <v>0</v>
      </c>
      <c r="S46" s="930">
        <v>3</v>
      </c>
      <c r="T46" s="929" t="s">
        <v>114</v>
      </c>
      <c r="U46" s="870" t="s">
        <v>612</v>
      </c>
      <c r="V46" s="930">
        <f t="shared" si="37"/>
        <v>70</v>
      </c>
      <c r="W46" s="930">
        <v>67</v>
      </c>
      <c r="X46" s="930">
        <v>3</v>
      </c>
      <c r="Y46" s="930">
        <f t="shared" si="38"/>
        <v>291</v>
      </c>
      <c r="Z46" s="930">
        <v>277</v>
      </c>
      <c r="AA46" s="930">
        <v>14</v>
      </c>
      <c r="AB46" s="930">
        <f t="shared" si="39"/>
        <v>0</v>
      </c>
      <c r="AC46" s="545">
        <v>0</v>
      </c>
      <c r="AD46" s="545">
        <v>0</v>
      </c>
      <c r="AE46" s="930">
        <f t="shared" si="40"/>
        <v>39</v>
      </c>
      <c r="AF46" s="930">
        <v>37</v>
      </c>
      <c r="AG46" s="930">
        <v>2</v>
      </c>
      <c r="AH46" s="930">
        <f t="shared" si="41"/>
        <v>14</v>
      </c>
      <c r="AI46" s="930">
        <v>14</v>
      </c>
      <c r="AJ46" s="545">
        <v>0</v>
      </c>
      <c r="AK46" s="930">
        <f t="shared" si="42"/>
        <v>0</v>
      </c>
      <c r="AL46" s="545">
        <v>0</v>
      </c>
      <c r="AM46" s="545">
        <v>0</v>
      </c>
      <c r="AN46" s="929" t="s">
        <v>114</v>
      </c>
      <c r="AO46" s="870" t="s">
        <v>612</v>
      </c>
      <c r="AP46" s="930">
        <f t="shared" si="43"/>
        <v>5</v>
      </c>
      <c r="AQ46" s="930">
        <v>4</v>
      </c>
      <c r="AR46" s="930">
        <v>1</v>
      </c>
      <c r="AS46" s="930">
        <f t="shared" si="44"/>
        <v>0</v>
      </c>
      <c r="AT46" s="545">
        <v>0</v>
      </c>
      <c r="AU46" s="545">
        <v>0</v>
      </c>
      <c r="AV46" s="930">
        <f t="shared" si="45"/>
        <v>0</v>
      </c>
      <c r="AW46" s="545">
        <v>0</v>
      </c>
      <c r="AX46" s="545">
        <v>0</v>
      </c>
      <c r="AY46" s="930">
        <f t="shared" si="46"/>
        <v>6</v>
      </c>
      <c r="AZ46" s="930">
        <v>6</v>
      </c>
      <c r="BA46" s="545">
        <v>0</v>
      </c>
      <c r="BB46" s="930">
        <f t="shared" si="47"/>
        <v>3</v>
      </c>
      <c r="BC46" s="930">
        <v>3</v>
      </c>
      <c r="BD46" s="545">
        <v>0</v>
      </c>
      <c r="BE46" s="930">
        <f t="shared" si="48"/>
        <v>2</v>
      </c>
      <c r="BF46" s="545">
        <v>0</v>
      </c>
      <c r="BG46" s="545">
        <v>2</v>
      </c>
      <c r="BH46" s="929" t="s">
        <v>114</v>
      </c>
      <c r="BI46" s="870" t="s">
        <v>612</v>
      </c>
      <c r="BJ46" s="930">
        <f t="shared" si="49"/>
        <v>0</v>
      </c>
      <c r="BK46" s="545">
        <v>0</v>
      </c>
      <c r="BL46" s="545">
        <v>0</v>
      </c>
      <c r="BM46" s="930">
        <f t="shared" si="50"/>
        <v>0</v>
      </c>
      <c r="BN46" s="545">
        <v>0</v>
      </c>
      <c r="BO46" s="545">
        <v>0</v>
      </c>
      <c r="BP46" s="930">
        <f t="shared" si="51"/>
        <v>0</v>
      </c>
      <c r="BQ46" s="545">
        <v>0</v>
      </c>
      <c r="BR46" s="545">
        <v>0</v>
      </c>
      <c r="BS46" s="930">
        <f t="shared" si="52"/>
        <v>5</v>
      </c>
      <c r="BT46" s="930">
        <v>5</v>
      </c>
      <c r="BU46" s="545">
        <v>0</v>
      </c>
      <c r="BV46" s="930">
        <f t="shared" si="55"/>
        <v>2</v>
      </c>
      <c r="BW46" s="545">
        <v>2</v>
      </c>
      <c r="BX46" s="545">
        <v>0</v>
      </c>
      <c r="BY46" s="930">
        <f t="shared" si="53"/>
        <v>35</v>
      </c>
      <c r="BZ46" s="934">
        <v>30</v>
      </c>
      <c r="CA46" s="934">
        <v>5</v>
      </c>
      <c r="CB46" s="929" t="s">
        <v>114</v>
      </c>
    </row>
    <row r="47" spans="1:80" s="13" customFormat="1" ht="3" customHeight="1" thickBot="1">
      <c r="A47" s="17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9"/>
      <c r="U47" s="17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20"/>
      <c r="AO47" s="17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20"/>
      <c r="BI47" s="17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>
        <v>0</v>
      </c>
      <c r="CA47" s="18"/>
      <c r="CB47" s="19"/>
    </row>
    <row r="48" spans="1:61" s="13" customFormat="1" ht="17.25" customHeight="1">
      <c r="A48" s="13" t="s">
        <v>982</v>
      </c>
      <c r="K48" s="21"/>
      <c r="N48" s="21"/>
      <c r="U48" s="13" t="s">
        <v>982</v>
      </c>
      <c r="AE48" s="21"/>
      <c r="AH48" s="21"/>
      <c r="AO48" s="13" t="s">
        <v>983</v>
      </c>
      <c r="BB48" s="21"/>
      <c r="BE48" s="21"/>
      <c r="BI48" s="13" t="s">
        <v>982</v>
      </c>
    </row>
    <row r="49" spans="1:71" s="13" customFormat="1" ht="17.25" customHeight="1">
      <c r="A49" s="13" t="s">
        <v>183</v>
      </c>
      <c r="K49" s="21"/>
      <c r="N49" s="21"/>
      <c r="U49" s="13" t="s">
        <v>183</v>
      </c>
      <c r="AE49" s="21"/>
      <c r="AH49" s="21"/>
      <c r="AO49" s="13" t="s">
        <v>183</v>
      </c>
      <c r="AY49" s="21"/>
      <c r="BB49" s="21"/>
      <c r="BE49" s="21"/>
      <c r="BI49" s="13" t="s">
        <v>183</v>
      </c>
      <c r="BS49" s="21"/>
    </row>
    <row r="50" spans="1:80" s="13" customFormat="1" ht="16.5" customHeight="1">
      <c r="A50" s="13" t="s">
        <v>62</v>
      </c>
      <c r="K50" s="21" t="s">
        <v>541</v>
      </c>
      <c r="L50" s="11"/>
      <c r="M50" s="11"/>
      <c r="N50" s="11"/>
      <c r="O50" s="11"/>
      <c r="P50" s="11"/>
      <c r="Q50" s="11"/>
      <c r="R50" s="11"/>
      <c r="S50" s="11"/>
      <c r="T50" s="12"/>
      <c r="U50" s="13" t="s">
        <v>62</v>
      </c>
      <c r="V50" s="11"/>
      <c r="W50" s="11"/>
      <c r="X50" s="11"/>
      <c r="Y50" s="11"/>
      <c r="Z50" s="11"/>
      <c r="AA50" s="11"/>
      <c r="AB50" s="11"/>
      <c r="AC50" s="11"/>
      <c r="AD50" s="11"/>
      <c r="AE50" s="21" t="s">
        <v>985</v>
      </c>
      <c r="AF50" s="11"/>
      <c r="AG50" s="11"/>
      <c r="AH50" s="11"/>
      <c r="AI50" s="11"/>
      <c r="AJ50" s="11"/>
      <c r="AK50" s="11"/>
      <c r="AL50" s="11"/>
      <c r="AM50" s="11"/>
      <c r="AN50" s="12"/>
      <c r="AO50" s="13" t="s">
        <v>62</v>
      </c>
      <c r="AP50" s="11"/>
      <c r="AQ50" s="11"/>
      <c r="AR50" s="11"/>
      <c r="AS50" s="11"/>
      <c r="AT50" s="11"/>
      <c r="AU50" s="11"/>
      <c r="AV50" s="11"/>
      <c r="AW50" s="11"/>
      <c r="AX50" s="11"/>
      <c r="AY50" s="21" t="s">
        <v>984</v>
      </c>
      <c r="AZ50" s="11"/>
      <c r="BA50" s="11"/>
      <c r="BB50" s="11"/>
      <c r="BC50" s="11"/>
      <c r="BD50" s="11"/>
      <c r="BE50" s="11"/>
      <c r="BF50" s="11"/>
      <c r="BG50" s="11"/>
      <c r="BH50" s="12"/>
      <c r="BI50" s="13" t="s">
        <v>62</v>
      </c>
      <c r="BJ50" s="11"/>
      <c r="BK50" s="11"/>
      <c r="BL50" s="11"/>
      <c r="BM50" s="11"/>
      <c r="BN50" s="11"/>
      <c r="BO50" s="11"/>
      <c r="BP50" s="11"/>
      <c r="BQ50" s="11"/>
      <c r="BR50" s="11"/>
      <c r="BS50" s="21" t="s">
        <v>178</v>
      </c>
      <c r="BT50" s="11"/>
      <c r="BU50" s="11"/>
      <c r="BV50" s="11"/>
      <c r="BW50" s="11"/>
      <c r="BX50" s="11"/>
      <c r="BY50" s="12"/>
      <c r="BZ50" s="12"/>
      <c r="CA50" s="12"/>
      <c r="CB50" s="11"/>
    </row>
    <row r="51" spans="1:80" s="12" customFormat="1" ht="12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CB51" s="11"/>
    </row>
    <row r="52" spans="1:80" s="12" customFormat="1" ht="15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CB52" s="22"/>
    </row>
  </sheetData>
  <sheetProtection/>
  <mergeCells count="43">
    <mergeCell ref="AO3:AX3"/>
    <mergeCell ref="AY3:BH3"/>
    <mergeCell ref="AH6:AJ6"/>
    <mergeCell ref="AN6:AN9"/>
    <mergeCell ref="BE6:BG6"/>
    <mergeCell ref="BH6:BH9"/>
    <mergeCell ref="AY7:BA7"/>
    <mergeCell ref="A3:J3"/>
    <mergeCell ref="K3:T3"/>
    <mergeCell ref="U3:AD3"/>
    <mergeCell ref="AE3:AN3"/>
    <mergeCell ref="A6:A9"/>
    <mergeCell ref="H6:J6"/>
    <mergeCell ref="AB6:AD6"/>
    <mergeCell ref="H7:J7"/>
    <mergeCell ref="N7:P7"/>
    <mergeCell ref="AB7:AD7"/>
    <mergeCell ref="BI3:BR3"/>
    <mergeCell ref="BS3:CB3"/>
    <mergeCell ref="BJ6:BL6"/>
    <mergeCell ref="BM6:BO6"/>
    <mergeCell ref="BP6:BR6"/>
    <mergeCell ref="BS6:BU6"/>
    <mergeCell ref="BV6:BX6"/>
    <mergeCell ref="CB6:CB9"/>
    <mergeCell ref="BJ7:BL7"/>
    <mergeCell ref="BM7:BO7"/>
    <mergeCell ref="N6:P6"/>
    <mergeCell ref="T6:T9"/>
    <mergeCell ref="U6:U9"/>
    <mergeCell ref="AS7:AU7"/>
    <mergeCell ref="AO6:AO9"/>
    <mergeCell ref="AY6:BA6"/>
    <mergeCell ref="V7:X7"/>
    <mergeCell ref="Y7:AA7"/>
    <mergeCell ref="BP7:BR7"/>
    <mergeCell ref="BS7:BU7"/>
    <mergeCell ref="BV7:BX7"/>
    <mergeCell ref="AH7:AJ7"/>
    <mergeCell ref="AV7:AX7"/>
    <mergeCell ref="BI6:BI9"/>
    <mergeCell ref="BE7:BG7"/>
    <mergeCell ref="BB7:BD7"/>
  </mergeCells>
  <printOptions horizontalCentered="1"/>
  <pageMargins left="0.984251968503937" right="0.984251968503937" top="0.5905511811023623" bottom="0.5905511811023623" header="0" footer="0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BB13"/>
  <sheetViews>
    <sheetView view="pageBreakPreview" zoomScaleSheetLayoutView="100" zoomScalePageLayoutView="0" workbookViewId="0" topLeftCell="A1">
      <selection activeCell="D13" sqref="D13"/>
    </sheetView>
  </sheetViews>
  <sheetFormatPr defaultColWidth="10.00390625" defaultRowHeight="14.25"/>
  <cols>
    <col min="1" max="1" width="11.75390625" style="444" customWidth="1"/>
    <col min="2" max="5" width="25.625" style="444" customWidth="1"/>
    <col min="6" max="6" width="10.875" style="444" customWidth="1"/>
    <col min="7" max="16384" width="10.00390625" style="444" customWidth="1"/>
  </cols>
  <sheetData>
    <row r="1" spans="1:54" s="435" customFormat="1" ht="12">
      <c r="A1" s="432" t="s">
        <v>605</v>
      </c>
      <c r="B1" s="433"/>
      <c r="C1" s="433"/>
      <c r="D1" s="433"/>
      <c r="E1" s="433"/>
      <c r="F1" s="434" t="s">
        <v>40</v>
      </c>
      <c r="H1" s="433"/>
      <c r="I1" s="433"/>
      <c r="J1" s="433"/>
      <c r="K1" s="433"/>
      <c r="L1" s="434"/>
      <c r="M1" s="436"/>
      <c r="N1" s="433"/>
      <c r="O1" s="433"/>
      <c r="P1" s="433"/>
      <c r="Q1" s="433"/>
      <c r="R1" s="433"/>
      <c r="S1" s="433"/>
      <c r="T1" s="433"/>
      <c r="U1" s="433"/>
      <c r="V1" s="433"/>
      <c r="X1" s="433"/>
      <c r="Y1" s="433"/>
      <c r="Z1" s="433"/>
      <c r="AA1" s="433"/>
      <c r="AB1" s="433"/>
      <c r="AC1" s="433"/>
      <c r="AD1" s="433"/>
      <c r="AE1" s="433"/>
      <c r="AF1" s="433"/>
      <c r="AG1" s="434"/>
      <c r="AH1" s="436"/>
      <c r="AI1" s="433"/>
      <c r="AJ1" s="433"/>
      <c r="AK1" s="433"/>
      <c r="AL1" s="433"/>
      <c r="AM1" s="433"/>
      <c r="AN1" s="433"/>
      <c r="AO1" s="433"/>
      <c r="AP1" s="433"/>
      <c r="AQ1" s="433"/>
      <c r="AS1" s="433"/>
      <c r="AT1" s="433"/>
      <c r="AU1" s="433"/>
      <c r="AV1" s="433"/>
      <c r="AW1" s="433"/>
      <c r="AX1" s="433"/>
      <c r="BB1" s="434"/>
    </row>
    <row r="2" ht="12"/>
    <row r="3" spans="1:6" s="437" customFormat="1" ht="43.5" customHeight="1">
      <c r="A3" s="1157" t="s">
        <v>630</v>
      </c>
      <c r="B3" s="1158"/>
      <c r="C3" s="1158"/>
      <c r="D3" s="1158"/>
      <c r="E3" s="1158"/>
      <c r="F3" s="1158"/>
    </row>
    <row r="4" spans="1:6" s="438" customFormat="1" ht="15.75" thickBot="1">
      <c r="A4" s="438" t="s">
        <v>606</v>
      </c>
      <c r="F4" s="439" t="s">
        <v>607</v>
      </c>
    </row>
    <row r="5" spans="1:6" s="438" customFormat="1" ht="44.25" customHeight="1">
      <c r="A5" s="1159" t="s">
        <v>925</v>
      </c>
      <c r="B5" s="936" t="s">
        <v>916</v>
      </c>
      <c r="C5" s="937" t="s">
        <v>918</v>
      </c>
      <c r="D5" s="937" t="s">
        <v>920</v>
      </c>
      <c r="E5" s="938" t="s">
        <v>922</v>
      </c>
      <c r="F5" s="1161" t="s">
        <v>83</v>
      </c>
    </row>
    <row r="6" spans="1:6" s="440" customFormat="1" ht="50.25" customHeight="1">
      <c r="A6" s="1160"/>
      <c r="B6" s="939" t="s">
        <v>917</v>
      </c>
      <c r="C6" s="940" t="s">
        <v>919</v>
      </c>
      <c r="D6" s="940" t="s">
        <v>921</v>
      </c>
      <c r="E6" s="941" t="s">
        <v>923</v>
      </c>
      <c r="F6" s="1162"/>
    </row>
    <row r="7" spans="1:6" s="441" customFormat="1" ht="27" customHeight="1">
      <c r="A7" s="942">
        <v>2015</v>
      </c>
      <c r="B7" s="943">
        <v>457</v>
      </c>
      <c r="C7" s="944">
        <v>21</v>
      </c>
      <c r="D7" s="944">
        <v>441</v>
      </c>
      <c r="E7" s="944">
        <v>5</v>
      </c>
      <c r="F7" s="945">
        <v>2015</v>
      </c>
    </row>
    <row r="8" spans="1:6" s="441" customFormat="1" ht="27" customHeight="1">
      <c r="A8" s="942">
        <v>2016</v>
      </c>
      <c r="B8" s="943">
        <v>488</v>
      </c>
      <c r="C8" s="944">
        <v>33</v>
      </c>
      <c r="D8" s="944">
        <v>393</v>
      </c>
      <c r="E8" s="1020" t="s">
        <v>560</v>
      </c>
      <c r="F8" s="945">
        <v>2016</v>
      </c>
    </row>
    <row r="9" spans="1:6" s="441" customFormat="1" ht="27" customHeight="1">
      <c r="A9" s="942">
        <v>2017</v>
      </c>
      <c r="B9" s="943">
        <v>444</v>
      </c>
      <c r="C9" s="944">
        <v>33</v>
      </c>
      <c r="D9" s="944">
        <v>380</v>
      </c>
      <c r="E9" s="944">
        <v>13</v>
      </c>
      <c r="F9" s="945">
        <v>2017</v>
      </c>
    </row>
    <row r="10" spans="1:6" s="441" customFormat="1" ht="27" customHeight="1">
      <c r="A10" s="942">
        <v>2018</v>
      </c>
      <c r="B10" s="943">
        <v>430</v>
      </c>
      <c r="C10" s="944">
        <v>43</v>
      </c>
      <c r="D10" s="944">
        <v>361</v>
      </c>
      <c r="E10" s="944">
        <v>4</v>
      </c>
      <c r="F10" s="945">
        <v>2018</v>
      </c>
    </row>
    <row r="11" spans="1:6" s="442" customFormat="1" ht="27" customHeight="1" thickBot="1">
      <c r="A11" s="946">
        <v>2019</v>
      </c>
      <c r="B11" s="947">
        <v>408</v>
      </c>
      <c r="C11" s="948">
        <v>47</v>
      </c>
      <c r="D11" s="948">
        <v>342</v>
      </c>
      <c r="E11" s="948">
        <v>3</v>
      </c>
      <c r="F11" s="949">
        <v>2019</v>
      </c>
    </row>
    <row r="12" spans="1:4" ht="19.5" customHeight="1">
      <c r="A12" s="444" t="s">
        <v>986</v>
      </c>
      <c r="D12" s="444" t="s">
        <v>987</v>
      </c>
    </row>
    <row r="13" spans="1:4" ht="24.75" customHeight="1">
      <c r="A13" s="444" t="s">
        <v>926</v>
      </c>
      <c r="C13" s="443"/>
      <c r="D13" s="443" t="s">
        <v>924</v>
      </c>
    </row>
    <row r="14" s="438" customFormat="1" ht="15.75" customHeight="1"/>
  </sheetData>
  <sheetProtection/>
  <mergeCells count="3">
    <mergeCell ref="A3:F3"/>
    <mergeCell ref="A5:A6"/>
    <mergeCell ref="F5:F6"/>
  </mergeCells>
  <printOptions/>
  <pageMargins left="0.98416668176651" right="0.98416668176651" top="0.590416669845581" bottom="0.590416669845581" header="0.511805534362793" footer="0.51180553436279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한컴오피스 셀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오리온</dc:creator>
  <cp:keywords/>
  <dc:description/>
  <cp:lastModifiedBy>user</cp:lastModifiedBy>
  <cp:lastPrinted>2020-01-28T01:15:08Z</cp:lastPrinted>
  <dcterms:created xsi:type="dcterms:W3CDTF">2001-10-18T01:29:56Z</dcterms:created>
  <dcterms:modified xsi:type="dcterms:W3CDTF">2021-09-27T00:50:08Z</dcterms:modified>
  <cp:category/>
  <cp:version/>
  <cp:contentType/>
  <cp:contentStatus/>
  <cp:revision>1</cp:revision>
</cp:coreProperties>
</file>